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РИЛ 3" sheetId="1" r:id="rId1"/>
    <sheet name="ПР 2 к подпр. 1" sheetId="2" r:id="rId2"/>
    <sheet name="ПР. 2 к подпр.2" sheetId="3" r:id="rId3"/>
    <sheet name="ПР. 2 к подпр.3" sheetId="4" r:id="rId4"/>
    <sheet name="ПР. 2 к подпр.4" sheetId="5" r:id="rId5"/>
    <sheet name="ШК.ЭТАП ВОШ" sheetId="6" r:id="rId6"/>
    <sheet name="ОБЕСП.УЧЕБН" sheetId="7" r:id="rId7"/>
  </sheets>
  <calcPr calcId="145621"/>
</workbook>
</file>

<file path=xl/calcChain.xml><?xml version="1.0" encoding="utf-8"?>
<calcChain xmlns="http://schemas.openxmlformats.org/spreadsheetml/2006/main">
  <c r="O27" i="5" l="1"/>
  <c r="P27" i="5"/>
  <c r="Q27" i="5"/>
  <c r="R27" i="5"/>
  <c r="S27" i="5"/>
  <c r="T27" i="5"/>
  <c r="U27" i="5"/>
  <c r="G27" i="5"/>
  <c r="H27" i="5"/>
  <c r="I27" i="5"/>
  <c r="J27" i="5"/>
  <c r="K27" i="5"/>
  <c r="L27" i="5"/>
  <c r="M27" i="5"/>
  <c r="N27" i="5"/>
  <c r="K41" i="1" l="1"/>
  <c r="L41" i="1"/>
  <c r="M41" i="1"/>
  <c r="N41" i="1"/>
  <c r="O41" i="1"/>
  <c r="P41" i="1"/>
  <c r="Q41" i="1"/>
  <c r="R41" i="1"/>
  <c r="S41" i="1"/>
  <c r="T41" i="1"/>
  <c r="U41" i="1"/>
  <c r="V41" i="1"/>
  <c r="G41" i="1"/>
  <c r="H41" i="1"/>
  <c r="I41" i="1"/>
  <c r="J41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R17" i="3" l="1"/>
  <c r="G7" i="5" l="1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Q3" i="5"/>
  <c r="R3" i="5"/>
  <c r="S3" i="5"/>
  <c r="T3" i="5"/>
  <c r="U3" i="5"/>
  <c r="V3" i="5"/>
  <c r="L3" i="5"/>
  <c r="M3" i="5"/>
  <c r="N3" i="5"/>
  <c r="O3" i="5"/>
  <c r="P3" i="5"/>
  <c r="I3" i="5"/>
  <c r="J3" i="5"/>
  <c r="K3" i="5"/>
  <c r="G3" i="5"/>
  <c r="H3" i="5"/>
  <c r="K17" i="3" l="1"/>
  <c r="L17" i="3"/>
  <c r="M17" i="3"/>
  <c r="N17" i="3"/>
  <c r="O17" i="3"/>
  <c r="P17" i="3"/>
  <c r="Q17" i="3"/>
  <c r="S17" i="3"/>
  <c r="T17" i="3"/>
  <c r="U17" i="3"/>
  <c r="V17" i="3"/>
  <c r="I17" i="3"/>
  <c r="J17" i="3"/>
  <c r="G17" i="3"/>
  <c r="H17" i="3"/>
  <c r="F26" i="1" l="1"/>
  <c r="F23" i="1" l="1"/>
  <c r="H23" i="1"/>
  <c r="I23" i="1"/>
  <c r="K23" i="1"/>
  <c r="L23" i="1"/>
  <c r="O23" i="1"/>
  <c r="P23" i="1"/>
  <c r="Q23" i="1"/>
  <c r="S23" i="1"/>
  <c r="T23" i="1"/>
  <c r="U23" i="1"/>
  <c r="G11" i="4"/>
  <c r="H11" i="4"/>
  <c r="I11" i="4"/>
  <c r="K11" i="4"/>
  <c r="L11" i="4"/>
  <c r="M11" i="4"/>
  <c r="N11" i="4"/>
  <c r="O11" i="4"/>
  <c r="P11" i="4"/>
  <c r="Q11" i="4"/>
  <c r="S11" i="4"/>
  <c r="T11" i="4"/>
  <c r="U11" i="4"/>
  <c r="V11" i="4"/>
  <c r="G3" i="4"/>
  <c r="H3" i="4"/>
  <c r="I3" i="4"/>
  <c r="K3" i="4"/>
  <c r="L3" i="4"/>
  <c r="M3" i="4"/>
  <c r="N3" i="4"/>
  <c r="O3" i="4"/>
  <c r="P3" i="4"/>
  <c r="Q3" i="4"/>
  <c r="S3" i="4"/>
  <c r="T3" i="4"/>
  <c r="U3" i="4"/>
  <c r="V3" i="4"/>
  <c r="G66" i="2"/>
  <c r="H66" i="2"/>
  <c r="I66" i="2"/>
  <c r="K66" i="2"/>
  <c r="L66" i="2"/>
  <c r="M66" i="2"/>
  <c r="N66" i="2"/>
  <c r="O66" i="2"/>
  <c r="P66" i="2"/>
  <c r="G70" i="2"/>
  <c r="H70" i="2"/>
  <c r="I70" i="2"/>
  <c r="K70" i="2"/>
  <c r="L70" i="2"/>
  <c r="M70" i="2"/>
  <c r="N70" i="2"/>
  <c r="O70" i="2"/>
  <c r="P70" i="2"/>
  <c r="S14" i="2" l="1"/>
  <c r="T14" i="2"/>
  <c r="U14" i="2"/>
  <c r="V14" i="2"/>
  <c r="G14" i="2"/>
  <c r="H14" i="2"/>
  <c r="I14" i="2"/>
  <c r="K14" i="2"/>
  <c r="L14" i="2"/>
  <c r="M14" i="2"/>
  <c r="N14" i="2"/>
  <c r="O14" i="2"/>
  <c r="P14" i="2"/>
  <c r="Q14" i="2"/>
  <c r="M7" i="4"/>
  <c r="N7" i="4"/>
  <c r="O7" i="4"/>
  <c r="P7" i="4"/>
  <c r="Q7" i="4"/>
  <c r="S7" i="4"/>
  <c r="T7" i="4"/>
  <c r="U7" i="4"/>
  <c r="V7" i="4"/>
  <c r="G7" i="4"/>
  <c r="H7" i="4"/>
  <c r="I7" i="4"/>
  <c r="K7" i="4"/>
  <c r="L7" i="4"/>
  <c r="G62" i="2" l="1"/>
  <c r="H62" i="2"/>
  <c r="I62" i="2"/>
  <c r="K62" i="2"/>
  <c r="L62" i="2"/>
  <c r="M62" i="2"/>
  <c r="N62" i="2"/>
  <c r="O62" i="2"/>
  <c r="P62" i="2"/>
  <c r="Q62" i="2"/>
  <c r="S62" i="2"/>
  <c r="T62" i="2"/>
  <c r="U62" i="2"/>
  <c r="V62" i="2"/>
  <c r="F59" i="2"/>
  <c r="S58" i="2"/>
  <c r="T58" i="2"/>
  <c r="U58" i="2"/>
  <c r="V58" i="2"/>
  <c r="G58" i="2"/>
  <c r="H58" i="2"/>
  <c r="I58" i="2"/>
  <c r="K58" i="2"/>
  <c r="L58" i="2"/>
  <c r="M58" i="2"/>
  <c r="N58" i="2"/>
  <c r="O58" i="2"/>
  <c r="P58" i="2"/>
  <c r="Q58" i="2"/>
  <c r="G26" i="2"/>
  <c r="H26" i="2"/>
  <c r="I26" i="2"/>
  <c r="K26" i="2"/>
  <c r="L26" i="2"/>
  <c r="M26" i="2"/>
  <c r="N26" i="2"/>
  <c r="U32" i="1" l="1"/>
  <c r="V32" i="1"/>
  <c r="G32" i="1"/>
  <c r="H32" i="1"/>
  <c r="I32" i="1"/>
  <c r="K32" i="1"/>
  <c r="L32" i="1"/>
  <c r="M32" i="1"/>
  <c r="N32" i="1"/>
  <c r="O32" i="1"/>
  <c r="P32" i="1"/>
  <c r="Q32" i="1"/>
  <c r="S32" i="1"/>
  <c r="T32" i="1"/>
  <c r="G45" i="1" l="1"/>
  <c r="H45" i="1"/>
  <c r="I45" i="1"/>
  <c r="K45" i="1"/>
  <c r="L45" i="1"/>
  <c r="M45" i="1"/>
  <c r="N45" i="1"/>
  <c r="G78" i="2"/>
  <c r="H78" i="2"/>
  <c r="I78" i="2"/>
  <c r="K78" i="2"/>
  <c r="L78" i="2"/>
  <c r="M78" i="2"/>
  <c r="N78" i="2"/>
  <c r="Q22" i="2"/>
  <c r="S22" i="2"/>
  <c r="T22" i="2"/>
  <c r="U22" i="2"/>
  <c r="V22" i="2"/>
  <c r="G22" i="2"/>
  <c r="H22" i="2"/>
  <c r="I22" i="2"/>
  <c r="K22" i="2"/>
  <c r="L22" i="2"/>
  <c r="M22" i="2"/>
  <c r="N22" i="2"/>
  <c r="O22" i="2"/>
  <c r="P22" i="2"/>
  <c r="G10" i="2"/>
  <c r="H10" i="2"/>
  <c r="I10" i="2"/>
  <c r="K10" i="2"/>
  <c r="L10" i="2"/>
  <c r="M10" i="2"/>
  <c r="N10" i="2"/>
  <c r="O37" i="1" l="1"/>
  <c r="P37" i="1"/>
  <c r="Q37" i="1"/>
  <c r="S37" i="1"/>
  <c r="T37" i="1"/>
  <c r="U37" i="1"/>
  <c r="V37" i="1"/>
  <c r="G37" i="1"/>
  <c r="H37" i="1"/>
  <c r="I37" i="1"/>
  <c r="K37" i="1"/>
  <c r="L37" i="1"/>
  <c r="M37" i="1"/>
  <c r="N37" i="1"/>
  <c r="F3" i="2"/>
  <c r="G8" i="3" l="1"/>
  <c r="G18" i="2" l="1"/>
  <c r="H18" i="2"/>
  <c r="I18" i="2"/>
  <c r="K18" i="2"/>
  <c r="L18" i="2"/>
  <c r="M18" i="2"/>
  <c r="N18" i="2"/>
  <c r="F8" i="2" l="1"/>
  <c r="F5" i="2"/>
  <c r="G3" i="3" l="1"/>
  <c r="H3" i="3"/>
  <c r="I3" i="3"/>
  <c r="K3" i="3"/>
  <c r="L3" i="3"/>
  <c r="M3" i="3"/>
  <c r="N3" i="3"/>
  <c r="G23" i="5" l="1"/>
  <c r="I23" i="5"/>
  <c r="M13" i="1"/>
  <c r="N13" i="1"/>
  <c r="I13" i="1"/>
  <c r="K13" i="1"/>
  <c r="L13" i="1"/>
  <c r="K8" i="3" l="1"/>
  <c r="L8" i="3"/>
  <c r="P3" i="3" l="1"/>
  <c r="T3" i="3"/>
  <c r="C5" i="7" l="1"/>
  <c r="D5" i="7"/>
  <c r="E5" i="7"/>
  <c r="F5" i="7"/>
  <c r="G5" i="7"/>
  <c r="H5" i="7"/>
  <c r="F6" i="3" l="1"/>
  <c r="F4" i="3"/>
  <c r="F3" i="3" l="1"/>
  <c r="C7" i="7"/>
  <c r="C5" i="6" l="1"/>
  <c r="B6" i="7" l="1"/>
  <c r="D7" i="7"/>
  <c r="E7" i="7"/>
  <c r="F7" i="7"/>
  <c r="G7" i="7"/>
  <c r="H7" i="7"/>
  <c r="I5" i="7"/>
  <c r="J5" i="7"/>
  <c r="J7" i="7" s="1"/>
  <c r="I7" i="7" l="1"/>
  <c r="B5" i="7"/>
  <c r="B7" i="7" l="1"/>
  <c r="F2" i="7"/>
  <c r="G2" i="7"/>
  <c r="H2" i="7"/>
  <c r="I2" i="7"/>
  <c r="J2" i="7"/>
  <c r="C2" i="7" l="1"/>
  <c r="E2" i="7"/>
  <c r="C4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D2" i="7" l="1"/>
  <c r="C3" i="6"/>
  <c r="F33" i="5"/>
  <c r="F72" i="2"/>
  <c r="F32" i="2"/>
  <c r="F30" i="2"/>
  <c r="B2" i="7" l="1"/>
  <c r="Q3" i="1"/>
  <c r="F19" i="5" l="1"/>
  <c r="F32" i="5"/>
  <c r="F31" i="5" s="1"/>
  <c r="F28" i="5"/>
  <c r="F27" i="5" s="1"/>
  <c r="F24" i="5"/>
  <c r="F23" i="5" s="1"/>
  <c r="F15" i="5"/>
  <c r="F11" i="5"/>
  <c r="F9" i="5"/>
  <c r="F8" i="5"/>
  <c r="F5" i="5"/>
  <c r="F4" i="5"/>
  <c r="F7" i="5" l="1"/>
  <c r="F3" i="5"/>
  <c r="Q15" i="4"/>
  <c r="F18" i="4"/>
  <c r="F17" i="4"/>
  <c r="F16" i="4"/>
  <c r="F12" i="4"/>
  <c r="F11" i="4" s="1"/>
  <c r="F8" i="4"/>
  <c r="F7" i="4" s="1"/>
  <c r="F4" i="4"/>
  <c r="F32" i="3"/>
  <c r="F31" i="3"/>
  <c r="F30" i="3"/>
  <c r="F25" i="3"/>
  <c r="F27" i="3"/>
  <c r="F26" i="3"/>
  <c r="F24" i="3"/>
  <c r="F23" i="3"/>
  <c r="F22" i="3"/>
  <c r="F15" i="3"/>
  <c r="F14" i="3"/>
  <c r="F13" i="3"/>
  <c r="F15" i="4" l="1"/>
  <c r="F3" i="4"/>
  <c r="F29" i="3"/>
  <c r="F21" i="3"/>
  <c r="F12" i="3"/>
  <c r="F11" i="3"/>
  <c r="F9" i="3"/>
  <c r="F8" i="3" s="1"/>
  <c r="F19" i="3"/>
  <c r="F18" i="3"/>
  <c r="Q82" i="2"/>
  <c r="F17" i="3" l="1"/>
  <c r="F84" i="2"/>
  <c r="F83" i="2"/>
  <c r="F80" i="2"/>
  <c r="Q78" i="2"/>
  <c r="F79" i="2"/>
  <c r="F76" i="2"/>
  <c r="F75" i="2"/>
  <c r="Q74" i="2"/>
  <c r="F71" i="2"/>
  <c r="F70" i="2" s="1"/>
  <c r="Q70" i="2"/>
  <c r="F67" i="2"/>
  <c r="F66" i="2" s="1"/>
  <c r="Q66" i="2"/>
  <c r="F63" i="2"/>
  <c r="F62" i="2" s="1"/>
  <c r="F58" i="2"/>
  <c r="F82" i="2" l="1"/>
  <c r="F78" i="2"/>
  <c r="F74" i="2"/>
  <c r="F54" i="2"/>
  <c r="Q54" i="2"/>
  <c r="F52" i="2"/>
  <c r="F51" i="2"/>
  <c r="Q50" i="2"/>
  <c r="F50" i="2" l="1"/>
  <c r="F48" i="2"/>
  <c r="F47" i="2"/>
  <c r="Q46" i="2"/>
  <c r="F46" i="2" l="1"/>
  <c r="F43" i="2"/>
  <c r="F42" i="2" l="1"/>
  <c r="F39" i="2"/>
  <c r="Q38" i="2"/>
  <c r="Q34" i="2"/>
  <c r="F35" i="2"/>
  <c r="Q26" i="2"/>
  <c r="F28" i="2"/>
  <c r="F27" i="2"/>
  <c r="F24" i="2"/>
  <c r="F23" i="2"/>
  <c r="F38" i="2" l="1"/>
  <c r="F34" i="2"/>
  <c r="F26" i="2"/>
  <c r="F22" i="2"/>
  <c r="F20" i="2"/>
  <c r="F19" i="2"/>
  <c r="Q18" i="2"/>
  <c r="F16" i="2"/>
  <c r="F15" i="2"/>
  <c r="F12" i="2"/>
  <c r="F11" i="2"/>
  <c r="Q10" i="2"/>
  <c r="F51" i="1"/>
  <c r="F50" i="1"/>
  <c r="F49" i="1"/>
  <c r="F48" i="1"/>
  <c r="F47" i="1"/>
  <c r="F46" i="1"/>
  <c r="Q45" i="1"/>
  <c r="F42" i="1"/>
  <c r="F41" i="1" s="1"/>
  <c r="F18" i="2" l="1"/>
  <c r="F14" i="2"/>
  <c r="F10" i="2"/>
  <c r="F45" i="1"/>
  <c r="F38" i="1"/>
  <c r="F37" i="1" l="1"/>
  <c r="F34" i="1"/>
  <c r="F33" i="1"/>
  <c r="F32" i="1" l="1"/>
  <c r="F3" i="1"/>
  <c r="F30" i="1" l="1"/>
  <c r="F25" i="1"/>
  <c r="F16" i="1" l="1"/>
  <c r="F17" i="1"/>
  <c r="F11" i="1"/>
  <c r="F10" i="1"/>
  <c r="F9" i="1"/>
  <c r="Q28" i="1" l="1"/>
  <c r="Q13" i="1"/>
  <c r="Q7" i="1"/>
  <c r="F15" i="1" l="1"/>
  <c r="F29" i="1" l="1"/>
  <c r="F28" i="1" s="1"/>
  <c r="F14" i="1"/>
  <c r="F13" i="1" s="1"/>
  <c r="F8" i="1"/>
  <c r="F7" i="1" s="1"/>
  <c r="F24" i="1"/>
  <c r="F20" i="1"/>
  <c r="F19" i="1" s="1"/>
</calcChain>
</file>

<file path=xl/sharedStrings.xml><?xml version="1.0" encoding="utf-8"?>
<sst xmlns="http://schemas.openxmlformats.org/spreadsheetml/2006/main" count="637" uniqueCount="355">
  <si>
    <t>№</t>
  </si>
  <si>
    <t>Наименование показателей</t>
  </si>
  <si>
    <t>Комментарии по заполнению</t>
  </si>
  <si>
    <t>Единицы измерения</t>
  </si>
  <si>
    <t>МБОУ "Средняя школа № 1 г.Грязовца"</t>
  </si>
  <si>
    <t>МБОУ "Средняя школа № 2 г.Грязовца"</t>
  </si>
  <si>
    <t>МБОУ "Вохтожская школа"</t>
  </si>
  <si>
    <t>МБОУ "Комьянская школа"</t>
  </si>
  <si>
    <t>МБОУ "Ростиловская школа"</t>
  </si>
  <si>
    <t>МБОУ "Сидоровская школа"</t>
  </si>
  <si>
    <t>МБОУ "Слободская школа имени Г.Н.Пономарева"</t>
  </si>
  <si>
    <t>МБОУ "Юровская школа"</t>
  </si>
  <si>
    <t>МБДОУ "Центр развития ребенка-детский сад № 1"</t>
  </si>
  <si>
    <t>МБДОУ "Центр развития ребенка-детский сад № 2"</t>
  </si>
  <si>
    <t>МБДОУ "Центр развития ребенка-детский сад № 3"</t>
  </si>
  <si>
    <t>МБДОУ "Центр развития ребенка-детский сад № 4"</t>
  </si>
  <si>
    <t>МБДОУ "Центр развития ребенка-детский сад № 5"</t>
  </si>
  <si>
    <t>МБДОУ "Центр развития ребенка-детский сад № 6"</t>
  </si>
  <si>
    <t>МБДОУ "Юровский детский сад"</t>
  </si>
  <si>
    <t xml:space="preserve">МБУДО "Центр развития детей и молодежи.Детская школа искусств" </t>
  </si>
  <si>
    <t>%</t>
  </si>
  <si>
    <t>Д - доля детей в возрасте 1-6 лет, состоящих на учете для определения в муниципальные дошкольные образовательные учреждения</t>
  </si>
  <si>
    <t>Д1 – количество детей в возрасте 1-6 лет, состоящих на учете для определения в муниципальные дошкольные образовательные учреждения</t>
  </si>
  <si>
    <t>Д2 – численность населения в возрасте 1-6 лет</t>
  </si>
  <si>
    <t>В1 – количество выпускников 9 классов, получивших аттестаты</t>
  </si>
  <si>
    <t>В2 – количество выпускников 11 классов, получивших аттестаты</t>
  </si>
  <si>
    <t>В3 – количество выпускников 9 классов</t>
  </si>
  <si>
    <t>В4 – количество выпускников 11 классов</t>
  </si>
  <si>
    <t>чел.</t>
  </si>
  <si>
    <t>В - доля выпускников 9 и 11 классов, получивших аттестаты</t>
  </si>
  <si>
    <t>2.</t>
  </si>
  <si>
    <t>1.</t>
  </si>
  <si>
    <t>Вв - доля выпускников 9 и 11 классов, получивших аттестаты на «хорошо» и «отлично»</t>
  </si>
  <si>
    <t>Вв1 – количество выпускников 9 классов, получивших аттестаты на «хорошо» и «отлично»</t>
  </si>
  <si>
    <t>Вв2 – количество выпускников 11 классов, получивших аттестаты на «хорошо» и «отлично»</t>
  </si>
  <si>
    <t>Вв3 – количество выпускников 9 классов</t>
  </si>
  <si>
    <t>Вв4 – количество выпускников 11 классов</t>
  </si>
  <si>
    <t>Доп - доля обучающихся в возрасте от 5 до 18 лет, осваивающих дополнительные общеобразовательные программы</t>
  </si>
  <si>
    <t>А – количество обучающихся в возрасте от 5 до 18 лет, осваивающих дополнительные общеобразовательные программы</t>
  </si>
  <si>
    <t>С – численность населения в возрасте от 5 до 18 лет</t>
  </si>
  <si>
    <t>4.</t>
  </si>
  <si>
    <t>3.</t>
  </si>
  <si>
    <t>К - количество школьных, районных и общественных стипендиатов и премиантов среди обучающихся школ</t>
  </si>
  <si>
    <t>К1 - количество школьных стипендиатов и премиантов среди обучающихся школ</t>
  </si>
  <si>
    <t>К2 - количество районных стипендиатов и премиантов среди обучающихся школ</t>
  </si>
  <si>
    <t>К3 - количество общественных стипендиатов и премиантов среди обучающихся школ</t>
  </si>
  <si>
    <t>М - количество детских и молодежных общественных и клубных объединений, функционирующих на территории района</t>
  </si>
  <si>
    <t>М1 - количество детских общественных и клубных объединений, функционирующих на территории района</t>
  </si>
  <si>
    <t>М2 - количество молодежных общественных и клубных объединений, функционирующих на территории района</t>
  </si>
  <si>
    <t>ед.</t>
  </si>
  <si>
    <t>Значение данного целевого показателя рассчитывается по формуле М=М1+М2</t>
  </si>
  <si>
    <t>О - охват различными формами летнего отдыха, оздоровления и занятости детей и молодежи в возрасте от 6 до 18 лет в общей численности населения в возрасте от 6 до 18 лет</t>
  </si>
  <si>
    <t>О1 - количество детей и молодежи в возрасте от 6 до 18 лет, зачисленных в пришкольные лагеря</t>
  </si>
  <si>
    <t>О2 - количество детей и молодежи в возрасте от 6 до 18 лет, принявших участие в работе объединений в рамках проекта «Счастливое и интересное лето»</t>
  </si>
  <si>
    <t>К – численность населения в возрасте от 6 до 18 лет</t>
  </si>
  <si>
    <t>Т - доля несовершеннолетних в возрасте от 14 до 18 лет, устроенных во внеурочное время на работу в учреждения, подведомственные Управлению образования, в общей численности несовершеннолетних в возрасте от 14 до 18 лет</t>
  </si>
  <si>
    <t>Т1 - количество несовершеннолетних в возрасте от 14 до 18 лет, устроенных во внеурочное время на работу в учреждения, подведомственные Управлению образования</t>
  </si>
  <si>
    <t>К – численность населения в возрасте от 14 до 18 лет</t>
  </si>
  <si>
    <t>МЗ – доля подведомственных учреждений, выполнивших муниципальные задания на оказание услуг и выполнение работ, от общего числа подведомственных Управлению образования Грязовецкого муниципального района учреждений</t>
  </si>
  <si>
    <t>МЗ1 - количество подведомственных учреждений, выполнивших муниципальные задания на оказание услуг и выполнение работ</t>
  </si>
  <si>
    <t>К - количество подведомственных учреждений</t>
  </si>
  <si>
    <t>Показатель ДК</t>
  </si>
  <si>
    <t>ДС – доля обучающихся, посещающих образовательные учреждения, где создана доступная среда для детей-инвалидов и детей с ОВЗ</t>
  </si>
  <si>
    <t>ДС1 - количество обучающихся в школах, где создана доступная среда для детей-инвалидов и детей с ОВЗ</t>
  </si>
  <si>
    <t>ДС2 - количество обучающихся в детских садах, где создана доступная среда для детей-инвалидов и детей с ОВЗ</t>
  </si>
  <si>
    <t>ДС3 - количество обучающихся в учреждении дополнительного образования, где создана доступная среда для детей-инвалидов и детей с ОВЗ</t>
  </si>
  <si>
    <t>К1 – количество обучающихся школ</t>
  </si>
  <si>
    <t>К2 – количество обучающихся детских садов</t>
  </si>
  <si>
    <t>К3 – количество обучающихся учреждения дополнительного образования</t>
  </si>
  <si>
    <t xml:space="preserve">Значение данного целевого показателя рассчитывается по формуле У=суммаj=1…8 (суммаi=1…11(Пi*Кi))/С </t>
  </si>
  <si>
    <t>У - средняя обеспеченность обучающихся учебниками в соответствии с современными требованиями федеральных государственных образовательных стандартов</t>
  </si>
  <si>
    <t>i – порядковый номер параллели (от 1 до 11)</t>
  </si>
  <si>
    <t xml:space="preserve">П – количество обучающихся на параллели, </t>
  </si>
  <si>
    <t>К – количество учебных предметов на параллели, необходимых обеспечить учебниками в соответствии с образовательной программой</t>
  </si>
  <si>
    <t>J – порядковый номер школы</t>
  </si>
  <si>
    <t>С – контингент обучающихся школ</t>
  </si>
  <si>
    <t>шт</t>
  </si>
  <si>
    <t>П1 - количество обучающихся на один компьютер, используемый в образовательном процессе</t>
  </si>
  <si>
    <t>П2 – контингент обучающихся общеобразовательных учреждений</t>
  </si>
  <si>
    <t>П3 – количество компьютеров в общеобразовательных учреждениях</t>
  </si>
  <si>
    <t>Доля педагогов, прошедших курсы повышения квалификации не менее одного раза в три года</t>
  </si>
  <si>
    <t>Средняя обеспеченность обучающихся учебниками в соответствии с современными требованиями федеральных государственных образовательных стандартов.</t>
  </si>
  <si>
    <t>Количество обучающихся на один компьютер, используемый в образовательном процессе.</t>
  </si>
  <si>
    <t>П7 - доля педагогов, прошедших курсы повышения квалификации не менее одного раза в три года</t>
  </si>
  <si>
    <t>П8 – количество педагогов, прошедших курсы повышения квалификации не менее одного раза в три года</t>
  </si>
  <si>
    <t>П9 – количество педагогов в районе</t>
  </si>
  <si>
    <t>чел</t>
  </si>
  <si>
    <t>П10 - удельный вес численности педагогов в возрасте до 35 лет в общей численности педагогов муниципальных общеобразовательных учреждений</t>
  </si>
  <si>
    <t>П11 – численность педагогов школ в возрасте до 35 лет</t>
  </si>
  <si>
    <t>П12 – количество педагогов школ в районе</t>
  </si>
  <si>
    <t>Удельный вес численности педагогов школ в возрасте до 35 лет в общей численности педагогов муниципальных общеобразовательных учреждений.</t>
  </si>
  <si>
    <t>5.</t>
  </si>
  <si>
    <t>П13 - удельный вес численности педагогических работников дошкольных образовательных учреждений со стажем работы менее 10 лет в общей численности педагогических работников дошкольных образовательных учреждений</t>
  </si>
  <si>
    <t>П14 – численность педагогов ДОУ со стажем работы до 10 лет</t>
  </si>
  <si>
    <t>П15 – количество педагогов ДОУ в районе</t>
  </si>
  <si>
    <t>6.</t>
  </si>
  <si>
    <t>П16 - доля обучающихся, занимающихся физкультурой и спортом в отремонтированных спортивных залах</t>
  </si>
  <si>
    <t>П17 – численность обучающихся, занимающихся физкультурой и спортом в отремонтированных спортивных залах</t>
  </si>
  <si>
    <t>П18 – контингент обучающихся в общеобразовательных учреждениях</t>
  </si>
  <si>
    <t>Количество действующих спортивных клубов</t>
  </si>
  <si>
    <t>7.</t>
  </si>
  <si>
    <t>П19 - количество действующих спортивных клубов</t>
  </si>
  <si>
    <t>Значение данного целевого показателя рассчитывается по формуле П19=П19</t>
  </si>
  <si>
    <t>8.</t>
  </si>
  <si>
    <t>Количество участников спортивных клубов</t>
  </si>
  <si>
    <t>П20 - количество участников спортивных клубов</t>
  </si>
  <si>
    <t>Значение данного целевого показателя рассчитывается по формуле П20=П20</t>
  </si>
  <si>
    <t>Доля общеобразовательных организаций, в которых создана универсальная безбарьерная среда для инклюзивного образования детей-инвалидов, в общем количестве общеобразовательных организаций</t>
  </si>
  <si>
    <t>9.</t>
  </si>
  <si>
    <t>П21 - доля общеобразовательных организаций, в которых создана универсальная безбарьерная среда для инклюзивного образования детей-инвалидов, в общем количестве общеобразовательных организаций</t>
  </si>
  <si>
    <t>П22 – количество общеобразовательных организаций, в которых создана универсальная безбарьерная среда для инклюзивного образования детей-инвалидов</t>
  </si>
  <si>
    <t>П23 – количество общеобразовательных организаций в районе</t>
  </si>
  <si>
    <t>П24 - доля дошкольных образовательных организаций, в которых создана универсальная безбарьерная среда для инклюзивного образования детей-инвалидов, в общем количестве дошкольных образовательных организаций</t>
  </si>
  <si>
    <t>П25 – количество дошкольных образовательных организаций, в которых создана универсальная безбарьерная среда для инклюзивного образования детей-инвалидов</t>
  </si>
  <si>
    <t>П26 – количество дошкольных образовательных организаций в районе</t>
  </si>
  <si>
    <t>Доля дошкольных образовательных организаций, в которых создана универсальная безбарьерная среда для инклюзивного образования детей-инвалидов, в общем количестве дошкольных образовательных организаций.</t>
  </si>
  <si>
    <t>10.</t>
  </si>
  <si>
    <t>11.</t>
  </si>
  <si>
    <t>Доля детей-инвалидов в возрасте от 1,5 до 7 лет, охваченных дошкольным образованием, от общей численности детей-инвалидов данного возраста</t>
  </si>
  <si>
    <t>П27 - доля детей-инвалидов в возрасте от 1,5 до 7 лет, охваченных дошкольным образованием, от общей численности детей-инвалидов данного возраста</t>
  </si>
  <si>
    <t>П28 – численность детей-инвалидов в возрасте от 1,5 до 7 лет, охваченных дошкольным образованием</t>
  </si>
  <si>
    <t>П29 – численность детей-инвалидов в возрасте от 1,5 до 7 лет</t>
  </si>
  <si>
    <t>Значение данного целевого показателя рассчитывается по формуле П27=П28/П29*100</t>
  </si>
  <si>
    <t>12.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</si>
  <si>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от общей численности детей-инвалидов школьного возраста</t>
  </si>
  <si>
    <t>П30 - доля детей-инвалидов, которым созданы условия для получения качественного начального общего, основного общего, среднего общего образования, от общей численности детей-инвалидов школьного возраста</t>
  </si>
  <si>
    <t>П32 – численность детей-инвалидов школьного возраста</t>
  </si>
  <si>
    <t>13.</t>
  </si>
  <si>
    <t>Доля детей-инвалидов в возрасте от 5 до 18 лет, получающих дополнительное образование, от общей численности детей-инвалидов данного возраста</t>
  </si>
  <si>
    <t>П33 - доля детей-инвалидов в возрасте от 5 до 18 лет, получающих дополнительное образование, от общей численности детей-инвалидов данного возраста</t>
  </si>
  <si>
    <t>П34 – численность детей-инвалидов в возрасте от 5 до 18 лет, получающих дополнительное образование</t>
  </si>
  <si>
    <t>П35 – численность детей-инвалидов в возрасте от 5 до 18 лет</t>
  </si>
  <si>
    <t>П36 - охват дополнительным образованием детей и молодежи в возрасте от 5 до 18 лет, проживающих на территории района через предоставление именных сертификатов дополнительного образования, в общей численности детей данной возрастной группы</t>
  </si>
  <si>
    <t>П37 – численность детей в возрасте от 5 до 18 лет, проживающих на территории района и получающих дополнительное образование через предоставление именных сертификатов дополнительного образования</t>
  </si>
  <si>
    <t>П38 – численность детей и молодежи в возрасте от 5 до 18 лет</t>
  </si>
  <si>
    <t>Охват дополнительным образованием детей и молодежи в возрасте от 5 до 18 лет, проживающих на территории муниципального района, через предоставление именных сертификатов дополнительного образования, в общей численности детей данной возрастной группы.</t>
  </si>
  <si>
    <t>14.</t>
  </si>
  <si>
    <t>П39 - охват детей и молодежи в возрасте от 5 до 18 лет дополнительными общеобразовательными программами технической направленности</t>
  </si>
  <si>
    <t>П40 – численность детей и молодежи в возрасте от 5 до 18 лет, получающих образование по дополнительным общеобразовательным программам технической направленности</t>
  </si>
  <si>
    <t>П41 – численность детей и молодежи в возрасте от 5 до 18 лет</t>
  </si>
  <si>
    <t>ед</t>
  </si>
  <si>
    <t>Доля детей в возрасте 1-6 лет, состоящих на учете для определения в муниципальные дошкольные образовательные учреждения, в общей численности детей в возрасте 1-6 лет.</t>
  </si>
  <si>
    <t>Доля выпускников 9 и 11 классов, получивших аттестаты, в общем количестве выпускников 9 и 11 классов.</t>
  </si>
  <si>
    <t>Доля выпускников 9 и 11 классов, получивших аттестат на «хорошо» и «отлично», в общем количестве выпускников 9 и 11 классов.</t>
  </si>
  <si>
    <t xml:space="preserve"> Доля обучающихся в возрасте от 5 до 18 лет, осваивающих дополнительные общеобразовательные программы.</t>
  </si>
  <si>
    <t>Количество школьных, районных и общественных стипендиатов и премиантов среди обучающихся школ.</t>
  </si>
  <si>
    <t>Количество детских и молодежных общественных и клубных объединений, функционирующих на территории района.</t>
  </si>
  <si>
    <t>Охват различными формами летнего отдыха, оздоровления и занятости детей и молодежи в возрасте от 6 до 18 лет в общей численности населения в возрасте от 6 до 18 лет.</t>
  </si>
  <si>
    <t>Доля несовершеннолетних в возрасте от 14 до 18 лет, устроенных во внеурочное время на работу в учреждения, подведомственные Управлению образования, в общей численности несовершеннолетних в возрасте от 14 до 18 лет.</t>
  </si>
  <si>
    <t>Доля подведомственных учреждений, выполнивших муниципальные задания на оказание услуг и выполнение работ, от общего числа подведомственных Управлению образования Грязовецкого муниципального района учреждений.</t>
  </si>
  <si>
    <t>Доля обучающихся, посещающих образовательные учреждения, где создана доступная среда для детей-инвалидов и детей с ОВЗ.</t>
  </si>
  <si>
    <t>15.</t>
  </si>
  <si>
    <t>16.</t>
  </si>
  <si>
    <t>П42 - охват детей и молодежи в возрасте от 5 до 18 лет дополнительными общеобразовательными программами естественнонаучной направленности</t>
  </si>
  <si>
    <t>П43 – численность детей и молодежи в возрасте от 5 до 18 лет, получающих образование по дополнительным общеобразовательным программам естественнонаучной направленности</t>
  </si>
  <si>
    <t>П44 – численность детей и молодежи в возрасте от 5 до 18 лет</t>
  </si>
  <si>
    <t>17.</t>
  </si>
  <si>
    <t>П50 – численность детей и молодежи в возрасте от 5 до 18 лет</t>
  </si>
  <si>
    <t>18.</t>
  </si>
  <si>
    <t>Охват юношей 10-11 классов учебно-полевыми сборами</t>
  </si>
  <si>
    <t>П51 - охват юношей 10-11 классов учебно-полевыми сборами</t>
  </si>
  <si>
    <t>П52 – численность юношей 10-11 классов, прошедших учебно-полевые сборы</t>
  </si>
  <si>
    <t>П53 – численность юношей 10-11 классов</t>
  </si>
  <si>
    <t>19.</t>
  </si>
  <si>
    <t>Удовлетворенность родителей качеством предоставления образовательных услуг в образовательных учреждениях с низкими результатами обучения и функционирующих в неблагоприятных социальных условиях</t>
  </si>
  <si>
    <t>П54 - удовлетворенность родителей качеством предоставления образовательных услуг в образовательных учреждениях с низкими результатами обучения и функционирующих в социально сложных условиями</t>
  </si>
  <si>
    <t>П55 – количество родителей, принявших участие в мониторинге удовлетворенности качеством предоставления образовательных услуг в образовательных учреждениях с низкими результатами обучения и функционирующих в социально сложных условиями и удовлетворенных качеством предоставления образовательных услуг в образовательных учреждениях с низкими результатами обучения и функционирующих в социально сложных условиями</t>
  </si>
  <si>
    <t>П56 – количество родителей, принявших участие в мониторинге удовлетворенности качеством предоставления образовательных услуг в образовательных учреждениях с низкими результатами обучения и функционирующих в социально сложных условиями</t>
  </si>
  <si>
    <t>20.</t>
  </si>
  <si>
    <t>Доля обучающихся, получающих 1-2 разовое горячее питание во время воспитательно-образовательного процесса.</t>
  </si>
  <si>
    <t>П57 - доля обучающихся, получающих 1-2 разовое горячее питание во время воспитательно-образовательного процесса</t>
  </si>
  <si>
    <t>П58 – количество обучающихся, получающих 1-2 разовое горячее питание во время воспитательно-образовательного процесса</t>
  </si>
  <si>
    <t>П59 – контингент обучающихся школ</t>
  </si>
  <si>
    <t>Доля образовательных учреждений, разместивших отчет по самообследованию и публичный отчет на официальном сайте в сети Интернет</t>
  </si>
  <si>
    <t>П60 - доля образовательных учреждений, разместивших отчет по самообследованию и публичный отчет на официальном сайте в сети Интернет</t>
  </si>
  <si>
    <t>П61 – количество образовательных учреждений, разместивших отчет по самообследованию и публичный отчет на официальном сайте в сети Интернет</t>
  </si>
  <si>
    <t>П62 – количество образовательных учреждений</t>
  </si>
  <si>
    <t>21.</t>
  </si>
  <si>
    <t>Доля обучающихся, принявших участие в школьном этапе Всероссийской олимпиады школьников, от общего числа потенциальных участников</t>
  </si>
  <si>
    <t>Во – доля обучающихся, принявших участие в школьном этапе Всероссийской олимпиады школьников, от общего числа потенциальных участников</t>
  </si>
  <si>
    <t>ВО1 – количество обучающихся, принявших участие в школьном этапе Всероссийской олимпиады школьников</t>
  </si>
  <si>
    <t>Процент участия представителей района в областных мероприятиях Календаря событии.</t>
  </si>
  <si>
    <t>М – процент участия представителей района в областных мероприятиях Календаря событии</t>
  </si>
  <si>
    <t>МУ – количество мероприятий Календаря событий, в которых приняли участие представители района</t>
  </si>
  <si>
    <t>К – количество мероприятий Календаря событий всего</t>
  </si>
  <si>
    <t>Количество членов органов школьного самоуправления</t>
  </si>
  <si>
    <t>Доля обучающихся, участвующих в конкурсном движении.</t>
  </si>
  <si>
    <t>КД – доля обучающихся, участвующих в конкурсном движении</t>
  </si>
  <si>
    <t>КД1 – количество обучающихся, принявших участие в конкурсном движении</t>
  </si>
  <si>
    <t>КД2 – общая численность обучающихся</t>
  </si>
  <si>
    <t>У - доля обучающихся школ района, состоящих на учете в КДН и ЗП, ОДН, внутришкольном учете</t>
  </si>
  <si>
    <t>Укдн – количество обучающихся, состоящих на учете в КДН</t>
  </si>
  <si>
    <t>Уодн – количество обучающихся, состоящих на учете в ОДН</t>
  </si>
  <si>
    <t>Уву – количество обучающихся, состоящих на внутришкольном учете</t>
  </si>
  <si>
    <t>К - общая численность обучающихся</t>
  </si>
  <si>
    <t>Доля обучающихся, использующих светоотражающие элементы</t>
  </si>
  <si>
    <t>Рсво – доля обучающихся, использующих светоотражающие элементы</t>
  </si>
  <si>
    <t>Ксво1 – количество обучающихся, использующих светоотражающие элементы</t>
  </si>
  <si>
    <t>К – общая численность обучающихся</t>
  </si>
  <si>
    <t>Количество обучающихся, занимающихся в шахматных кружках, секциях.</t>
  </si>
  <si>
    <t>Количество участников отрядов юных инспекторов дорожного движения</t>
  </si>
  <si>
    <t>Члдп - численность детей и молодежи, охваченных отдыхом и оздоровлением в лагерях с дневным пребыванием</t>
  </si>
  <si>
    <t>Чдм - численность детей и молодежи в районе в возрасте от 6 до 18 лет</t>
  </si>
  <si>
    <t>Район</t>
  </si>
  <si>
    <t>Доля детей и молодежи, охваченных отдыхом, оздоровлением и занятостью один раз, в общей численности детей и молодежи от 6 до 18 лет.</t>
  </si>
  <si>
    <t>Ч2 - доля детей и молодежи, охваченных отдыхом, оздоровлением и занятостью один раз, в общей численности детей и молодежи от 6 до 18 лет</t>
  </si>
  <si>
    <t>Чооз - численность детей и молодежи, охваченных отдыхом, оздоровлением и занятостью один раз</t>
  </si>
  <si>
    <t xml:space="preserve">Данный показатель рассчитывается по формуле Ч2=Чооз/Чдм* 100%, </t>
  </si>
  <si>
    <t>Доля детей и молодежи, охваченных отдыхом, оздоровлением и занятостью в рамках проекта «Счастливое и интересное лето», в общей численности детей и молодежи от 6 до 18 лет.</t>
  </si>
  <si>
    <t>Ч3 - доля детей и молодежи, охваченных отдыхом, оздоровлением и занятостью в рамках проекта «Счастливое и интересное лето», в общей численности детей и молодежи от 6 до 18 лет</t>
  </si>
  <si>
    <t>Чсил - численность детей и молодежи, охваченных отдыхом, оздоровлением и занятостью в рамках проекта «Счастливое и интересное лето»</t>
  </si>
  <si>
    <t>Охват занятостью несовершеннолетних «группы риска»</t>
  </si>
  <si>
    <t>Доля детей и молодежи, охваченных отдыхом и оздоровлением в лагерях с дневным пребыванием, созданных на базе образовательных учреждений, учреждений культуры, физкультуры и спорта, в общей численности детей и молодежи в возрасте от 6 до 18 лет.</t>
  </si>
  <si>
    <t>Ч4 - охват занятостью несовершеннолетних «группы риска»</t>
  </si>
  <si>
    <t>Чогр - численность детей и молодежи «группы риска», охваченных отдыхом, оздоровлением и занятостью в течение всех летних месяцев</t>
  </si>
  <si>
    <t xml:space="preserve">Чгр - численность детей и молодежи «группы риска», </t>
  </si>
  <si>
    <t>Количество несовершеннолетних в возрасте от 14 до 18 лет, временно трудоустроенных в свободное от учебы время.</t>
  </si>
  <si>
    <t>Доля обучающихся школ района, состоящих на учете в КДН и ЗП, ОДН, внутришкольном учете.</t>
  </si>
  <si>
    <t>Процент удовлетворенности населения качеством предоставления образовательных услуг.</t>
  </si>
  <si>
    <t>УН - процент удовлетворенности населения качеством предоставления образовательных услуг</t>
  </si>
  <si>
    <t>УН1 – количество респондентов, удовлетворенных полностью (или скорее удовлетворены) качеством предоставлением образовательных услуг</t>
  </si>
  <si>
    <t>УН2 – количество респондентов</t>
  </si>
  <si>
    <t>Процент удовлетворенности населения материальным обеспечением образовательных учреждений и их внутренним интерьером</t>
  </si>
  <si>
    <t>Унм - процент удовлетворенности населения материальным обеспечением образовательных учреждений и их внутренним интерьером</t>
  </si>
  <si>
    <t>Унм1 – количество респондентов, удовлетворенных полностью (или скорее удовлетворены) материальным обеспечением образовательных учреждений и их внутренним интерьером</t>
  </si>
  <si>
    <t>Унм2 – количество респондентов</t>
  </si>
  <si>
    <t>Отношение средней заработной платы педагогических работников муниципальных дошкольных образовательных учреждений к средней заработной плате в сфере общего образования в регионе</t>
  </si>
  <si>
    <t>Здоу - отношение средней заработной платы педагогических работников муниципальных дошкольных образовательных учреждений к средней заработной плате в сфере общего образования в регионе</t>
  </si>
  <si>
    <t>ЗПдоу – средняя заработная плата педагогических работников муниципальных дошкольных образовательных учреждений</t>
  </si>
  <si>
    <t>ЗПоо – средняя заработная плата в сфере общего образования в регионе</t>
  </si>
  <si>
    <t>Отношение средней заработной платы педагогических работников образовательных учреждений общего образования к средней заработной плате в регионе</t>
  </si>
  <si>
    <t>Зоо - отношение средней заработной платы педагогических работников образовательных учреждений общего образования к средней заработной плате в регионе</t>
  </si>
  <si>
    <t>ЗПоо – средняя заработная плата педагогических работников образовательных учреждений общего образования</t>
  </si>
  <si>
    <t>ЗПоо – средняя заработная плата в регионе</t>
  </si>
  <si>
    <t>Зудо - отношение средней заработной платы педагогических работников учреждений дополнительного образования детей к средней заработной плате учителей в регионе</t>
  </si>
  <si>
    <t>ЗПудо – средняя заработная плата педагогических работников учреждений дополнительного образования детей</t>
  </si>
  <si>
    <t>ЗПуч – средняя заработная плата учителей в регионе</t>
  </si>
  <si>
    <t>Отношение средней заработной платы педагогических работников учреждений дополнительного образования детей к средней заработной плате учителей в регионе.</t>
  </si>
  <si>
    <t>Доля образовательных учреждений, принятых комиссией к новому учебному году</t>
  </si>
  <si>
    <t>П4 - доля образовательных учреждений, принятых комиссией к новому учебному году</t>
  </si>
  <si>
    <t>П5 – количество образовательных учреждений, принятых комиссией к новому учебному году</t>
  </si>
  <si>
    <t>П6 – количество образовательных учреждений в районе</t>
  </si>
  <si>
    <t>Доля объектов образования, обеспеченных узлами учета тепловой энергии и воды.</t>
  </si>
  <si>
    <t>Куу - доля объектов образования, обеспеченных узлами учета тепловой энергии и воды</t>
  </si>
  <si>
    <t>Куу1 – количество объектов образования, обеспеченных узлами учета тепловой энергии и воды</t>
  </si>
  <si>
    <t>К – количество объектов образования</t>
  </si>
  <si>
    <t>Доля учебных помещений, рекреаций, фойе, пищеблоков, столовых в школах, обеспеченных энергоэффективными потребителями электроэнергии</t>
  </si>
  <si>
    <t>Кэпэ - доля учебных помещений, рекреаций, фойе, пищеблоков, столовых в школах, обеспеченных энергоэффективными потребителями электроэнергии</t>
  </si>
  <si>
    <t>Кэпэ1 – количество учебных помещений, рекреаций, фойе, пищеблоков, столовых в школах, обеспеченных энергоэффективными потребителями электроэнергии</t>
  </si>
  <si>
    <t>М – количество учебных помещений, рекреаций, фойе, пищеблоков, столовых в школах</t>
  </si>
  <si>
    <t>руб</t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</si>
  <si>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Д=Д1/Д2*100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</si>
  <si>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В=(В1+В2)/(В3+В4)*100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</si>
  <si>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Вв=(Вв1+Вв2)/(Вв3+Вв4)*100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</si>
  <si>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Доп=А/С*100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</si>
  <si>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К=К1+К2+К3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</si>
  <si>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О=(О1+О2)/К*100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</si>
  <si>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Т=Т1/К*100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</si>
  <si>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ДС=(ДС1+ДС2+ДС3)/(К1+К2+К3)*100</t>
    </r>
  </si>
  <si>
    <t>  Охват детей и молодежи в возрасте от 5 до 18 лет дополнительными общеобразовательными программами технической направленности.</t>
  </si>
  <si>
    <t xml:space="preserve"> Охват детей и молодежи в возрасте от 5 до 18 лет дополнительными общеобразовательными программами естественнонаучной направленности.</t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</si>
  <si>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П1=П2/П3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</si>
  <si>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П7=П8/П9*100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</si>
  <si>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П10=П11/П12*100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</si>
  <si>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Удельный вес численности педагогических работников дошкольных образовательных учреждений со стажем работы менее 10 лет в общей численности педагогических работников дошкольных образовательных учреждений.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</si>
  <si>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П13=П14/П15*100</t>
    </r>
  </si>
  <si>
    <r>
      <t xml:space="preserve">  </t>
    </r>
    <r>
      <rPr>
        <b/>
        <sz val="10"/>
        <color theme="1"/>
        <rFont val="Times New Roman"/>
        <family val="1"/>
        <charset val="204"/>
      </rPr>
      <t>Доля обучающихся, занимающихся физкультурой и спортом в отремонтированных спортивных залах.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</si>
  <si>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П16=П17/П18*100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</si>
  <si>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П21=П22/П23*100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</si>
  <si>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П24=П25/П26*100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</si>
  <si>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П30=П31/П32*100</t>
    </r>
  </si>
  <si>
    <r>
      <t>П31 – численность детей-инвалидов,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которым созданы условия для получения качественного начального общего, основного общего, среднего общего образования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</si>
  <si>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П33=П34/П35*100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</si>
  <si>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П36=П37/П38*100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</si>
  <si>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П39=П40/П41*100</t>
    </r>
    <r>
      <rPr>
        <sz val="10"/>
        <color theme="1"/>
        <rFont val="Times New Roman"/>
        <family val="1"/>
        <charset val="204"/>
      </rPr>
      <t xml:space="preserve">, 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</si>
  <si>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П42=П43/П44*100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</si>
  <si>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П48=П49/П50*100</t>
    </r>
  </si>
  <si>
    <r>
      <t>П48 - охват детей и молодежи в возрасте от 5 до 18 лет дополнительными общеобразовательными программами туристско-краеведческой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направленности</t>
    </r>
  </si>
  <si>
    <r>
      <t>П49 – численность детей и молодежи в возрасте от 5 до 18 лет, получающих образование по дополнительным общеобразовательным программам туристско-краеведческой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направленности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</si>
  <si>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П51=П52/П53*100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</si>
  <si>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П54=П55/П56*100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</si>
  <si>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П57=П58/П59*100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</si>
  <si>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П60=П61/П62*100</t>
    </r>
  </si>
  <si>
    <t xml:space="preserve"> Количество детских общественных объединений, созданных и функционирующих в рамках Российского движения школьников.</t>
  </si>
  <si>
    <t xml:space="preserve"> Численность детей и молодежи, включенных в реестр волонтеров на муниципальном уровне.</t>
  </si>
  <si>
    <t xml:space="preserve"> Численность детей и молодежи, включенных в реестр юнармейцев на муниципальном уровне.</t>
  </si>
  <si>
    <t xml:space="preserve"> Численность детей и молодежи, получающих кадетское образование.</t>
  </si>
  <si>
    <r>
      <t xml:space="preserve">Данный показатель рассчитывается по формуле </t>
    </r>
    <r>
      <rPr>
        <b/>
        <sz val="10"/>
        <color theme="1"/>
        <rFont val="Times New Roman"/>
        <family val="1"/>
        <charset val="204"/>
      </rPr>
      <t>Во=ВО1/(сумма(П</t>
    </r>
    <r>
      <rPr>
        <b/>
        <vertAlign val="subscript"/>
        <sz val="10"/>
        <color theme="1"/>
        <rFont val="Times New Roman"/>
        <family val="1"/>
        <charset val="204"/>
      </rPr>
      <t xml:space="preserve">i </t>
    </r>
    <r>
      <rPr>
        <b/>
        <sz val="10"/>
        <color theme="1"/>
        <rFont val="Times New Roman"/>
        <family val="1"/>
        <charset val="204"/>
      </rPr>
      <t>*K</t>
    </r>
    <r>
      <rPr>
        <b/>
        <vertAlign val="subscript"/>
        <sz val="10"/>
        <color theme="1"/>
        <rFont val="Times New Roman"/>
        <family val="1"/>
        <charset val="204"/>
      </rPr>
      <t>j</t>
    </r>
    <r>
      <rPr>
        <b/>
        <sz val="10"/>
        <color theme="1"/>
        <rFont val="Times New Roman"/>
        <family val="1"/>
        <charset val="204"/>
      </rPr>
      <t>))*100%</t>
    </r>
  </si>
  <si>
    <r>
      <t>П</t>
    </r>
    <r>
      <rPr>
        <vertAlign val="subscript"/>
        <sz val="10"/>
        <color theme="1"/>
        <rFont val="Times New Roman"/>
        <family val="1"/>
        <charset val="204"/>
      </rPr>
      <t>i</t>
    </r>
    <r>
      <rPr>
        <sz val="10"/>
        <color theme="1"/>
        <rFont val="Times New Roman"/>
        <family val="1"/>
        <charset val="204"/>
      </rPr>
      <t xml:space="preserve"> – i-тый предмет, включенный в список участников Всероссийской олимпиады школьников</t>
    </r>
  </si>
  <si>
    <r>
      <t>K</t>
    </r>
    <r>
      <rPr>
        <vertAlign val="subscript"/>
        <sz val="10"/>
        <color theme="1"/>
        <rFont val="Times New Roman"/>
        <family val="1"/>
        <charset val="204"/>
      </rPr>
      <t xml:space="preserve">j </t>
    </r>
    <r>
      <rPr>
        <sz val="10"/>
        <color theme="1"/>
        <rFont val="Times New Roman"/>
        <family val="1"/>
        <charset val="204"/>
      </rPr>
      <t>– количество j-той параллели школьников, включенной в список участников Всероссийской олимпиады школьников</t>
    </r>
  </si>
  <si>
    <r>
      <t xml:space="preserve">Данный показатель рассчитывается по формуле </t>
    </r>
    <r>
      <rPr>
        <b/>
        <sz val="10"/>
        <color theme="1"/>
        <rFont val="Times New Roman"/>
        <family val="1"/>
        <charset val="204"/>
      </rPr>
      <t>М=МУ/К*100%</t>
    </r>
  </si>
  <si>
    <r>
      <t xml:space="preserve">Данный показатель рассчитывается по формуле </t>
    </r>
    <r>
      <rPr>
        <b/>
        <sz val="10"/>
        <color theme="1"/>
        <rFont val="Times New Roman"/>
        <family val="1"/>
        <charset val="204"/>
      </rPr>
      <t>КД=КД1/КД2*100%</t>
    </r>
  </si>
  <si>
    <r>
      <t xml:space="preserve">Данный показатель рассчитывается по формуле </t>
    </r>
    <r>
      <rPr>
        <b/>
        <sz val="10"/>
        <color theme="1"/>
        <rFont val="Times New Roman"/>
        <family val="1"/>
        <charset val="204"/>
      </rPr>
      <t>У=(Укдн+Уодн+Уву)/К*100%</t>
    </r>
  </si>
  <si>
    <r>
      <t xml:space="preserve">Данный показатель рассчитывается по формуле </t>
    </r>
    <r>
      <rPr>
        <b/>
        <sz val="10"/>
        <color theme="1"/>
        <rFont val="Times New Roman"/>
        <family val="1"/>
        <charset val="204"/>
      </rPr>
      <t>Рсво=Ксво1/К*100%</t>
    </r>
    <r>
      <rPr>
        <sz val="10"/>
        <color theme="1"/>
        <rFont val="Times New Roman"/>
        <family val="1"/>
        <charset val="204"/>
      </rPr>
      <t xml:space="preserve">, 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</si>
  <si>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Ч1=Члдп/Чдм* 100%,</t>
    </r>
    <r>
      <rPr>
        <sz val="10"/>
        <color theme="1"/>
        <rFont val="Times New Roman"/>
        <family val="1"/>
        <charset val="204"/>
      </rPr>
      <t xml:space="preserve"> </t>
    </r>
  </si>
  <si>
    <r>
      <t>Ч1 - доля детей и молодежи, охваченных отдыхом и оздоровлением в лагерях с дневным пребыванием, созданных на базе образовательных учреждений,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учреждений культуры, физкультуры и спорта, в общей численности детей и молодежи в возрасте от 6 до 18 лет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</si>
  <si>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Ч3=Чсил/Чдм* 100%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</si>
  <si>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Ч4=Чогр/Чгр* 100%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</si>
  <si>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УН=УН1/УН2*100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</si>
  <si>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Унм=Унм1/Унм2*100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</si>
  <si>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Здоу=ЗПдоу/ЗПоо*100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</si>
  <si>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Зоо=ЗПоо/ЗПво*100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</si>
  <si>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Зудо=ЗПудо/ЗПуч*100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</si>
  <si>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П4=П5/П6*100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</si>
  <si>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Куу=Куу1/К*100</t>
    </r>
  </si>
  <si>
    <r>
      <t>Данный показатель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рассчитывается по формуле </t>
    </r>
    <r>
      <rPr>
        <b/>
        <sz val="10"/>
        <color theme="1"/>
        <rFont val="Times New Roman"/>
        <family val="1"/>
        <charset val="204"/>
      </rPr>
      <t>Кэпэ=Кэпэ1/М*100</t>
    </r>
  </si>
  <si>
    <r>
      <t xml:space="preserve">Значение данного целевого показателя рассчитывается по формуле </t>
    </r>
    <r>
      <rPr>
        <b/>
        <sz val="10"/>
        <color theme="1"/>
        <rFont val="Times New Roman"/>
        <family val="1"/>
        <charset val="204"/>
      </rPr>
      <t>МЗ=МЗ1/К*100</t>
    </r>
  </si>
  <si>
    <t>Указывается численность без пришкольных лагерей (но с трудовыми бригадами)</t>
  </si>
  <si>
    <t>1 - если МЗ выполнено   0 - если МЗ не выполнено</t>
  </si>
  <si>
    <t>35 лет включительно</t>
  </si>
  <si>
    <t>10 лет включительно</t>
  </si>
  <si>
    <t xml:space="preserve">1 - если создана универсальная безбарьерная среда            0 - если не создана универсальная безбарьерная среда      </t>
  </si>
  <si>
    <t>Указывается численность всех обучающихся детей-инввалидов</t>
  </si>
  <si>
    <t>1 - если размещены отчеты                                     0 - если не размещены</t>
  </si>
  <si>
    <t>1 - если ОУ принято           0 - если ОУ не принято</t>
  </si>
  <si>
    <t>литература (7-11 кл.)</t>
  </si>
  <si>
    <t>география (7-11 кл.)</t>
  </si>
  <si>
    <t>английский язык (7-11 кл.)</t>
  </si>
  <si>
    <t>математика (5-11 кл.)</t>
  </si>
  <si>
    <t>русский язык (7-11 кл.)</t>
  </si>
  <si>
    <t>история (7-11 кл.)</t>
  </si>
  <si>
    <t>информатика и ИКТ (7-11 кл.)</t>
  </si>
  <si>
    <t>биология (7-11 кл.)</t>
  </si>
  <si>
    <t>обществознание (7-11 кл.)</t>
  </si>
  <si>
    <t>физика (7-11 кл.)</t>
  </si>
  <si>
    <t>экология (7-11 кл.)</t>
  </si>
  <si>
    <t>химия( 7-11 кл.)</t>
  </si>
  <si>
    <t>право (9-11 кл.)</t>
  </si>
  <si>
    <t>экономика (10-11 кл.)</t>
  </si>
  <si>
    <t>астнономия (7-11 кл.)</t>
  </si>
  <si>
    <t>искусство (МХК) (9-11 кл.)</t>
  </si>
  <si>
    <t>ОБЖ (7-11 кл.)</t>
  </si>
  <si>
    <t>технология (7-11 кл.)</t>
  </si>
  <si>
    <t xml:space="preserve">физическая культура (7-11 кл.) </t>
  </si>
  <si>
    <t>немецкий язык (7-11 кл.)</t>
  </si>
  <si>
    <t>i</t>
  </si>
  <si>
    <t>количество учебников, необходимых данным обучающимся (в расчете 1 учебник на одного обучающегося)</t>
  </si>
  <si>
    <r>
      <t>K</t>
    </r>
    <r>
      <rPr>
        <vertAlign val="subscript"/>
        <sz val="10"/>
        <color theme="1"/>
        <rFont val="Times New Roman"/>
        <family val="1"/>
        <charset val="204"/>
      </rPr>
      <t xml:space="preserve">j </t>
    </r>
    <r>
      <rPr>
        <sz val="10"/>
        <color theme="1"/>
        <rFont val="Times New Roman"/>
        <family val="1"/>
        <charset val="204"/>
      </rPr>
      <t>– количество j-той параллели школьников, включенной в список участников Всероссийской олимпиады школьников (кол-во обучающихся всего на данных параллелях)</t>
    </r>
  </si>
  <si>
    <t>Пi – i-тый предмет, включенный в список участников Всероссийской олимпиады школьников</t>
  </si>
  <si>
    <t>Заполняется эколомистами УО</t>
  </si>
  <si>
    <t>Заполняется экономистами УО</t>
  </si>
  <si>
    <t>Заполняется специалистом УО</t>
  </si>
  <si>
    <t>количество учебников, имеющихся в фонде по параллелям выданных обучающимся, в соответствии с современными требованиями федеральных государственных образовательных стандартов*</t>
  </si>
  <si>
    <t>*с учетом муниципального обменного фонда учебников</t>
  </si>
  <si>
    <t>Процент обеспеченности учебниками</t>
  </si>
  <si>
    <t>Показатель из ячейки B2 расчетной таблицы</t>
  </si>
  <si>
    <t>Не заполняется</t>
  </si>
  <si>
    <t>Показатель из ячейки B3 расчетной таблицы</t>
  </si>
  <si>
    <t>Показатель из ячейки B4 расчетной таблицы</t>
  </si>
  <si>
    <t>Показатель из ячейки C4 расчетной таблицы</t>
  </si>
  <si>
    <t>Показатель из ячейки C3 расчетной таблицы</t>
  </si>
  <si>
    <t>Показатель из ячейки C5 расчетной таблицы</t>
  </si>
  <si>
    <t xml:space="preserve"> </t>
  </si>
  <si>
    <t>Охват детей и молодежи в возрасте от 5 до 18 лет дополнительными общеобразовательными программами туристско-краеведческой направленности.</t>
  </si>
  <si>
    <t>Количество участников школьной районной и областной спартакиады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</si>
</sst>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B0F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wrapText="1"/>
    </xf>
    <xf numFmtId="0" fontId="8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/>
    <xf numFmtId="0" fontId="0" fillId="4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/>
    <xf numFmtId="0" fontId="11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2" fontId="0" fillId="0" borderId="1" xfId="0" applyNumberFormat="1" applyBorder="1"/>
    <xf numFmtId="2" fontId="6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2" fontId="4" fillId="4" borderId="1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2" fontId="0" fillId="4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0" fontId="6" fillId="4" borderId="1" xfId="0" applyNumberFormat="1" applyFon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6" fillId="0" borderId="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0" xfId="0" applyNumberFormat="1" applyBorder="1"/>
    <xf numFmtId="2" fontId="0" fillId="5" borderId="0" xfId="0" applyNumberFormat="1" applyFill="1" applyBorder="1" applyAlignment="1">
      <alignment wrapText="1"/>
    </xf>
    <xf numFmtId="0" fontId="0" fillId="5" borderId="0" xfId="0" applyFill="1"/>
    <xf numFmtId="0" fontId="3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4" xfId="0" applyBorder="1"/>
    <xf numFmtId="0" fontId="4" fillId="5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3" fillId="4" borderId="1" xfId="0" applyNumberFormat="1" applyFont="1" applyFill="1" applyBorder="1" applyAlignment="1">
      <alignment wrapText="1"/>
    </xf>
    <xf numFmtId="0" fontId="6" fillId="0" borderId="1" xfId="0" applyNumberFormat="1" applyFont="1" applyBorder="1"/>
    <xf numFmtId="0" fontId="0" fillId="7" borderId="1" xfId="0" applyFill="1" applyBorder="1"/>
    <xf numFmtId="0" fontId="3" fillId="7" borderId="1" xfId="0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>
      <alignment wrapText="1"/>
    </xf>
    <xf numFmtId="0" fontId="0" fillId="7" borderId="1" xfId="0" applyNumberFormat="1" applyFill="1" applyBorder="1"/>
    <xf numFmtId="2" fontId="0" fillId="5" borderId="1" xfId="0" applyNumberFormat="1" applyFill="1" applyBorder="1"/>
    <xf numFmtId="0" fontId="0" fillId="5" borderId="1" xfId="0" applyFill="1" applyBorder="1"/>
    <xf numFmtId="0" fontId="14" fillId="7" borderId="1" xfId="0" applyNumberFormat="1" applyFont="1" applyFill="1" applyBorder="1" applyAlignment="1">
      <alignment wrapText="1"/>
    </xf>
    <xf numFmtId="0" fontId="15" fillId="0" borderId="1" xfId="0" applyFont="1" applyBorder="1"/>
    <xf numFmtId="0" fontId="16" fillId="7" borderId="1" xfId="0" applyNumberFormat="1" applyFont="1" applyFill="1" applyBorder="1" applyAlignment="1">
      <alignment wrapText="1"/>
    </xf>
    <xf numFmtId="0" fontId="16" fillId="4" borderId="1" xfId="0" applyNumberFormat="1" applyFont="1" applyFill="1" applyBorder="1" applyAlignment="1">
      <alignment wrapText="1"/>
    </xf>
    <xf numFmtId="2" fontId="16" fillId="0" borderId="1" xfId="0" applyNumberFormat="1" applyFont="1" applyBorder="1" applyAlignment="1">
      <alignment wrapText="1"/>
    </xf>
    <xf numFmtId="0" fontId="15" fillId="7" borderId="1" xfId="0" applyFont="1" applyFill="1" applyBorder="1"/>
    <xf numFmtId="0" fontId="15" fillId="5" borderId="1" xfId="0" applyFont="1" applyFill="1" applyBorder="1"/>
    <xf numFmtId="0" fontId="15" fillId="0" borderId="0" xfId="0" applyFont="1"/>
    <xf numFmtId="0" fontId="3" fillId="4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abSelected="1" topLeftCell="C1" zoomScaleNormal="100" workbookViewId="0">
      <pane ySplit="1" topLeftCell="A2" activePane="bottomLeft" state="frozen"/>
      <selection pane="bottomLeft" activeCell="O48" sqref="O48"/>
    </sheetView>
  </sheetViews>
  <sheetFormatPr defaultRowHeight="15" x14ac:dyDescent="0.25"/>
  <cols>
    <col min="1" max="1" width="4.7109375" customWidth="1"/>
    <col min="2" max="2" width="35.42578125" customWidth="1"/>
    <col min="3" max="3" width="22.42578125" customWidth="1"/>
    <col min="4" max="4" width="7.5703125" customWidth="1"/>
    <col min="5" max="5" width="7.140625" customWidth="1"/>
    <col min="6" max="6" width="10" style="83" bestFit="1" customWidth="1"/>
    <col min="7" max="7" width="10.28515625" customWidth="1"/>
    <col min="8" max="8" width="10.42578125" customWidth="1"/>
    <col min="9" max="9" width="10" customWidth="1"/>
    <col min="10" max="10" width="10.140625" customWidth="1"/>
    <col min="11" max="11" width="9.85546875" customWidth="1"/>
    <col min="12" max="12" width="9.5703125" customWidth="1"/>
    <col min="13" max="13" width="10.5703125" customWidth="1"/>
    <col min="14" max="14" width="10" customWidth="1"/>
    <col min="15" max="15" width="9.85546875" customWidth="1"/>
    <col min="16" max="16" width="10.140625" customWidth="1"/>
    <col min="17" max="17" width="10" customWidth="1"/>
    <col min="18" max="18" width="10.5703125" customWidth="1"/>
    <col min="19" max="19" width="10.7109375" customWidth="1"/>
    <col min="20" max="20" width="10" customWidth="1"/>
    <col min="21" max="21" width="9.5703125" customWidth="1"/>
    <col min="22" max="22" width="11.28515625" customWidth="1"/>
  </cols>
  <sheetData>
    <row r="1" spans="1:22" ht="88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61</v>
      </c>
      <c r="F1" s="14" t="s">
        <v>203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 ht="75" customHeight="1" x14ac:dyDescent="0.25">
      <c r="A2" s="8" t="s">
        <v>31</v>
      </c>
      <c r="B2" s="16" t="s">
        <v>141</v>
      </c>
      <c r="C2" s="9" t="s">
        <v>251</v>
      </c>
      <c r="D2" s="8"/>
      <c r="E2" s="8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</row>
    <row r="3" spans="1:22" ht="51" x14ac:dyDescent="0.25">
      <c r="A3" s="8"/>
      <c r="B3" s="17" t="s">
        <v>21</v>
      </c>
      <c r="C3" s="53" t="s">
        <v>341</v>
      </c>
      <c r="D3" s="9" t="s">
        <v>20</v>
      </c>
      <c r="E3" s="9"/>
      <c r="F3" s="57">
        <f>F4/F5*100</f>
        <v>2.009273570324575</v>
      </c>
      <c r="G3" s="73" t="e">
        <v>#DIV/0!</v>
      </c>
      <c r="H3" s="73" t="e">
        <v>#DIV/0!</v>
      </c>
      <c r="I3" s="73" t="e">
        <v>#DIV/0!</v>
      </c>
      <c r="J3" s="73" t="e">
        <v>#DIV/0!</v>
      </c>
      <c r="K3" s="73" t="e">
        <v>#DIV/0!</v>
      </c>
      <c r="L3" s="73" t="e">
        <v>#DIV/0!</v>
      </c>
      <c r="M3" s="73" t="e">
        <v>#DIV/0!</v>
      </c>
      <c r="N3" s="73" t="e">
        <v>#DIV/0!</v>
      </c>
      <c r="O3" s="73" t="e">
        <v>#DIV/0!</v>
      </c>
      <c r="P3" s="73" t="e">
        <v>#DIV/0!</v>
      </c>
      <c r="Q3" s="73" t="e">
        <f t="shared" ref="Q3" si="0">Q4/Q5*100</f>
        <v>#DIV/0!</v>
      </c>
      <c r="R3" s="73" t="e">
        <v>#DIV/0!</v>
      </c>
      <c r="S3" s="73" t="e">
        <v>#DIV/0!</v>
      </c>
      <c r="T3" s="73" t="e">
        <v>#DIV/0!</v>
      </c>
      <c r="U3" s="73" t="e">
        <v>#DIV/0!</v>
      </c>
      <c r="V3" s="73" t="e">
        <v>#DIV/0!</v>
      </c>
    </row>
    <row r="4" spans="1:22" ht="51" x14ac:dyDescent="0.25">
      <c r="A4" s="8"/>
      <c r="B4" s="17" t="s">
        <v>22</v>
      </c>
      <c r="C4" s="53" t="s">
        <v>341</v>
      </c>
      <c r="D4" s="9" t="s">
        <v>28</v>
      </c>
      <c r="E4" s="9"/>
      <c r="F4" s="89">
        <v>52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2" ht="26.25" x14ac:dyDescent="0.25">
      <c r="A5" s="8"/>
      <c r="B5" s="17" t="s">
        <v>23</v>
      </c>
      <c r="C5" s="53" t="s">
        <v>341</v>
      </c>
      <c r="D5" s="9" t="s">
        <v>28</v>
      </c>
      <c r="E5" s="9"/>
      <c r="F5" s="73">
        <v>2588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66" customHeight="1" x14ac:dyDescent="0.25">
      <c r="A6" s="9" t="s">
        <v>30</v>
      </c>
      <c r="B6" s="18" t="s">
        <v>142</v>
      </c>
      <c r="C6" s="19" t="s">
        <v>252</v>
      </c>
      <c r="D6" s="9"/>
      <c r="E6" s="9"/>
      <c r="F6" s="73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90"/>
    </row>
    <row r="7" spans="1:22" ht="25.5" x14ac:dyDescent="0.25">
      <c r="A7" s="9"/>
      <c r="B7" s="20" t="s">
        <v>29</v>
      </c>
      <c r="C7" s="9"/>
      <c r="D7" s="9" t="s">
        <v>20</v>
      </c>
      <c r="E7" s="9"/>
      <c r="F7" s="57">
        <f>(F8+F9)/(F10+F11)*100</f>
        <v>98.617511520737324</v>
      </c>
      <c r="G7" s="57">
        <v>99.2</v>
      </c>
      <c r="H7" s="57">
        <v>99.056603773584911</v>
      </c>
      <c r="I7" s="57">
        <v>97.61904761904762</v>
      </c>
      <c r="J7" s="57">
        <v>100</v>
      </c>
      <c r="K7" s="57">
        <v>87.5</v>
      </c>
      <c r="L7" s="57">
        <v>100</v>
      </c>
      <c r="M7" s="57">
        <v>100</v>
      </c>
      <c r="N7" s="57">
        <v>100</v>
      </c>
      <c r="O7" s="73" t="e">
        <v>#DIV/0!</v>
      </c>
      <c r="P7" s="73" t="e">
        <v>#DIV/0!</v>
      </c>
      <c r="Q7" s="73" t="e">
        <f t="shared" ref="Q7" si="1">(Q8+Q9)/(Q10+Q11)*100</f>
        <v>#DIV/0!</v>
      </c>
      <c r="R7" s="73" t="e">
        <v>#DIV/0!</v>
      </c>
      <c r="S7" s="73" t="e">
        <v>#DIV/0!</v>
      </c>
      <c r="T7" s="73" t="e">
        <v>#DIV/0!</v>
      </c>
      <c r="U7" s="73" t="e">
        <v>#DIV/0!</v>
      </c>
      <c r="V7" s="73" t="e">
        <v>#DIV/0!</v>
      </c>
    </row>
    <row r="8" spans="1:22" ht="26.25" x14ac:dyDescent="0.25">
      <c r="A8" s="9"/>
      <c r="B8" s="21" t="s">
        <v>24</v>
      </c>
      <c r="C8" s="9"/>
      <c r="D8" s="9" t="s">
        <v>28</v>
      </c>
      <c r="E8" s="9"/>
      <c r="F8" s="73">
        <f>SUM(G8:V8)</f>
        <v>313</v>
      </c>
      <c r="G8" s="73">
        <v>90</v>
      </c>
      <c r="H8" s="73">
        <v>68</v>
      </c>
      <c r="I8" s="73">
        <v>59</v>
      </c>
      <c r="J8" s="73">
        <v>10</v>
      </c>
      <c r="K8" s="73">
        <v>14</v>
      </c>
      <c r="L8" s="73">
        <v>16</v>
      </c>
      <c r="M8" s="73">
        <v>25</v>
      </c>
      <c r="N8" s="73">
        <v>31</v>
      </c>
      <c r="O8" s="73"/>
      <c r="P8" s="73"/>
      <c r="Q8" s="73"/>
      <c r="R8" s="73"/>
      <c r="S8" s="73"/>
      <c r="T8" s="73"/>
      <c r="U8" s="73"/>
      <c r="V8" s="73"/>
    </row>
    <row r="9" spans="1:22" ht="26.25" x14ac:dyDescent="0.25">
      <c r="A9" s="9"/>
      <c r="B9" s="21" t="s">
        <v>25</v>
      </c>
      <c r="C9" s="9"/>
      <c r="D9" s="9" t="s">
        <v>28</v>
      </c>
      <c r="E9" s="9"/>
      <c r="F9" s="73">
        <f>SUM(G9:V9)</f>
        <v>115</v>
      </c>
      <c r="G9" s="73">
        <v>34</v>
      </c>
      <c r="H9" s="73">
        <v>37</v>
      </c>
      <c r="I9" s="73">
        <v>23</v>
      </c>
      <c r="J9" s="73">
        <v>0</v>
      </c>
      <c r="K9" s="73"/>
      <c r="L9" s="73">
        <v>0</v>
      </c>
      <c r="M9" s="73">
        <v>7</v>
      </c>
      <c r="N9" s="73">
        <v>14</v>
      </c>
      <c r="O9" s="73"/>
      <c r="P9" s="73"/>
      <c r="Q9" s="73"/>
      <c r="R9" s="73"/>
      <c r="S9" s="73"/>
      <c r="T9" s="73"/>
      <c r="U9" s="73"/>
      <c r="V9" s="73"/>
    </row>
    <row r="10" spans="1:22" x14ac:dyDescent="0.25">
      <c r="A10" s="9"/>
      <c r="B10" s="21" t="s">
        <v>26</v>
      </c>
      <c r="C10" s="9"/>
      <c r="D10" s="9" t="s">
        <v>28</v>
      </c>
      <c r="E10" s="9"/>
      <c r="F10" s="73">
        <f>SUM(G10:V10)</f>
        <v>319</v>
      </c>
      <c r="G10" s="73">
        <v>91</v>
      </c>
      <c r="H10" s="73">
        <v>69</v>
      </c>
      <c r="I10" s="73">
        <v>61</v>
      </c>
      <c r="J10" s="73">
        <v>10</v>
      </c>
      <c r="K10" s="73">
        <v>16</v>
      </c>
      <c r="L10" s="73">
        <v>16</v>
      </c>
      <c r="M10" s="73">
        <v>25</v>
      </c>
      <c r="N10" s="73">
        <v>31</v>
      </c>
      <c r="O10" s="73"/>
      <c r="P10" s="73"/>
      <c r="Q10" s="73"/>
      <c r="R10" s="73"/>
      <c r="S10" s="73"/>
      <c r="T10" s="73"/>
      <c r="U10" s="73"/>
      <c r="V10" s="73"/>
    </row>
    <row r="11" spans="1:22" x14ac:dyDescent="0.25">
      <c r="A11" s="9"/>
      <c r="B11" s="21" t="s">
        <v>27</v>
      </c>
      <c r="C11" s="9"/>
      <c r="D11" s="9" t="s">
        <v>28</v>
      </c>
      <c r="E11" s="9"/>
      <c r="F11" s="73">
        <f>SUM(G11:V11)</f>
        <v>115</v>
      </c>
      <c r="G11" s="73">
        <v>34</v>
      </c>
      <c r="H11" s="73">
        <v>37</v>
      </c>
      <c r="I11" s="73">
        <v>23</v>
      </c>
      <c r="J11" s="73">
        <v>0</v>
      </c>
      <c r="K11" s="73"/>
      <c r="L11" s="73">
        <v>0</v>
      </c>
      <c r="M11" s="73">
        <v>7</v>
      </c>
      <c r="N11" s="73">
        <v>14</v>
      </c>
      <c r="O11" s="73"/>
      <c r="P11" s="73"/>
      <c r="Q11" s="73"/>
      <c r="R11" s="73"/>
      <c r="S11" s="73"/>
      <c r="T11" s="73"/>
      <c r="U11" s="73"/>
      <c r="V11" s="73"/>
    </row>
    <row r="12" spans="1:22" ht="77.25" x14ac:dyDescent="0.25">
      <c r="A12" s="9" t="s">
        <v>41</v>
      </c>
      <c r="B12" s="18" t="s">
        <v>143</v>
      </c>
      <c r="C12" s="19" t="s">
        <v>253</v>
      </c>
      <c r="D12" s="9"/>
      <c r="E12" s="9"/>
      <c r="F12" s="57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3"/>
    </row>
    <row r="13" spans="1:22" ht="39" x14ac:dyDescent="0.25">
      <c r="A13" s="9"/>
      <c r="B13" s="21" t="s">
        <v>32</v>
      </c>
      <c r="C13" s="9"/>
      <c r="D13" s="9" t="s">
        <v>20</v>
      </c>
      <c r="E13" s="9"/>
      <c r="F13" s="57">
        <f>(F14+F15)/(F16+F17)*100</f>
        <v>45.852534562211986</v>
      </c>
      <c r="G13" s="57">
        <v>34.4</v>
      </c>
      <c r="H13" s="57">
        <v>50.943396226415096</v>
      </c>
      <c r="I13" s="57">
        <f t="shared" ref="I13:L13" si="2">(I14+I15)/(I16+I17)*100</f>
        <v>38.095238095238095</v>
      </c>
      <c r="J13" s="57">
        <v>50</v>
      </c>
      <c r="K13" s="57">
        <f t="shared" si="2"/>
        <v>43.75</v>
      </c>
      <c r="L13" s="57">
        <f t="shared" si="2"/>
        <v>62.5</v>
      </c>
      <c r="M13" s="57">
        <f>(M14+M15)/(M16+M17)*100</f>
        <v>46.875</v>
      </c>
      <c r="N13" s="57">
        <f t="shared" ref="N13" si="3">(N14+N15)/(N16+N17)*100</f>
        <v>73.333333333333329</v>
      </c>
      <c r="O13" s="57" t="e">
        <v>#DIV/0!</v>
      </c>
      <c r="P13" s="57" t="e">
        <v>#DIV/0!</v>
      </c>
      <c r="Q13" s="57" t="e">
        <f t="shared" ref="Q13" si="4">(Q14+Q15)/(Q16+Q17)*100</f>
        <v>#DIV/0!</v>
      </c>
      <c r="R13" s="57" t="e">
        <v>#DIV/0!</v>
      </c>
      <c r="S13" s="57" t="e">
        <v>#DIV/0!</v>
      </c>
      <c r="T13" s="57" t="e">
        <v>#DIV/0!</v>
      </c>
      <c r="U13" s="57" t="e">
        <v>#DIV/0!</v>
      </c>
      <c r="V13" s="57" t="e">
        <v>#DIV/0!</v>
      </c>
    </row>
    <row r="14" spans="1:22" ht="39" x14ac:dyDescent="0.25">
      <c r="A14" s="9"/>
      <c r="B14" s="21" t="s">
        <v>33</v>
      </c>
      <c r="C14" s="9"/>
      <c r="D14" s="9" t="s">
        <v>28</v>
      </c>
      <c r="E14" s="9"/>
      <c r="F14" s="73">
        <f>SUM(G14:V14)</f>
        <v>133</v>
      </c>
      <c r="G14" s="73">
        <v>30</v>
      </c>
      <c r="H14" s="73">
        <v>31</v>
      </c>
      <c r="I14" s="73">
        <v>21</v>
      </c>
      <c r="J14" s="73">
        <v>5</v>
      </c>
      <c r="K14" s="73">
        <v>7</v>
      </c>
      <c r="L14" s="73">
        <v>10</v>
      </c>
      <c r="M14" s="73">
        <v>8</v>
      </c>
      <c r="N14" s="73">
        <v>21</v>
      </c>
      <c r="O14" s="73"/>
      <c r="P14" s="73"/>
      <c r="Q14" s="73"/>
      <c r="R14" s="73"/>
      <c r="S14" s="73"/>
      <c r="T14" s="73"/>
      <c r="U14" s="73"/>
      <c r="V14" s="73"/>
    </row>
    <row r="15" spans="1:22" ht="39" x14ac:dyDescent="0.25">
      <c r="A15" s="9"/>
      <c r="B15" s="21" t="s">
        <v>34</v>
      </c>
      <c r="C15" s="9"/>
      <c r="D15" s="9" t="s">
        <v>28</v>
      </c>
      <c r="E15" s="9"/>
      <c r="F15" s="73">
        <f>SUM(G15:V15)</f>
        <v>66</v>
      </c>
      <c r="G15" s="73">
        <v>13</v>
      </c>
      <c r="H15" s="73">
        <v>23</v>
      </c>
      <c r="I15" s="73">
        <v>11</v>
      </c>
      <c r="J15" s="73">
        <v>0</v>
      </c>
      <c r="K15" s="73"/>
      <c r="L15" s="73">
        <v>0</v>
      </c>
      <c r="M15" s="73">
        <v>7</v>
      </c>
      <c r="N15" s="73">
        <v>12</v>
      </c>
      <c r="O15" s="73"/>
      <c r="P15" s="73"/>
      <c r="Q15" s="73"/>
      <c r="R15" s="73"/>
      <c r="S15" s="73"/>
      <c r="T15" s="73"/>
      <c r="U15" s="73"/>
      <c r="V15" s="73"/>
    </row>
    <row r="16" spans="1:22" x14ac:dyDescent="0.25">
      <c r="A16" s="9"/>
      <c r="B16" s="21" t="s">
        <v>35</v>
      </c>
      <c r="C16" s="9"/>
      <c r="D16" s="9" t="s">
        <v>28</v>
      </c>
      <c r="E16" s="9"/>
      <c r="F16" s="73">
        <f>SUM(G16:V16)</f>
        <v>319</v>
      </c>
      <c r="G16" s="73">
        <v>91</v>
      </c>
      <c r="H16" s="73">
        <v>69</v>
      </c>
      <c r="I16" s="73">
        <v>61</v>
      </c>
      <c r="J16" s="73">
        <v>10</v>
      </c>
      <c r="K16" s="73">
        <v>16</v>
      </c>
      <c r="L16" s="73">
        <v>16</v>
      </c>
      <c r="M16" s="73">
        <v>25</v>
      </c>
      <c r="N16" s="73">
        <v>31</v>
      </c>
      <c r="O16" s="73"/>
      <c r="P16" s="73"/>
      <c r="Q16" s="73"/>
      <c r="R16" s="73"/>
      <c r="S16" s="73"/>
      <c r="T16" s="73"/>
      <c r="U16" s="73"/>
      <c r="V16" s="73"/>
    </row>
    <row r="17" spans="1:22" x14ac:dyDescent="0.25">
      <c r="A17" s="9"/>
      <c r="B17" s="21" t="s">
        <v>36</v>
      </c>
      <c r="C17" s="9"/>
      <c r="D17" s="9" t="s">
        <v>28</v>
      </c>
      <c r="E17" s="9"/>
      <c r="F17" s="73">
        <f>SUM(G17:V17)</f>
        <v>115</v>
      </c>
      <c r="G17" s="73">
        <v>34</v>
      </c>
      <c r="H17" s="73">
        <v>37</v>
      </c>
      <c r="I17" s="73">
        <v>23</v>
      </c>
      <c r="J17" s="73">
        <v>0</v>
      </c>
      <c r="K17" s="73"/>
      <c r="L17" s="73">
        <v>0</v>
      </c>
      <c r="M17" s="73">
        <v>7</v>
      </c>
      <c r="N17" s="73">
        <v>14</v>
      </c>
      <c r="O17" s="73"/>
      <c r="P17" s="73"/>
      <c r="Q17" s="73"/>
      <c r="R17" s="73"/>
      <c r="S17" s="73"/>
      <c r="T17" s="73"/>
      <c r="U17" s="73"/>
      <c r="V17" s="73"/>
    </row>
    <row r="18" spans="1:22" ht="51.75" x14ac:dyDescent="0.25">
      <c r="A18" s="9" t="s">
        <v>40</v>
      </c>
      <c r="B18" s="22" t="s">
        <v>144</v>
      </c>
      <c r="C18" s="9" t="s">
        <v>254</v>
      </c>
      <c r="D18" s="9"/>
      <c r="E18" s="9"/>
      <c r="F18" s="57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3"/>
    </row>
    <row r="19" spans="1:22" ht="39" x14ac:dyDescent="0.25">
      <c r="A19" s="9"/>
      <c r="B19" s="9" t="s">
        <v>37</v>
      </c>
      <c r="C19" s="9"/>
      <c r="D19" s="9" t="s">
        <v>20</v>
      </c>
      <c r="E19" s="9"/>
      <c r="F19" s="57">
        <f>F20/F21*100</f>
        <v>99.302927703644698</v>
      </c>
      <c r="G19" s="57" t="e">
        <f t="shared" ref="G19:V19" si="5">G20/G21*100</f>
        <v>#DIV/0!</v>
      </c>
      <c r="H19" s="57" t="e">
        <f t="shared" si="5"/>
        <v>#DIV/0!</v>
      </c>
      <c r="I19" s="57" t="e">
        <f t="shared" si="5"/>
        <v>#DIV/0!</v>
      </c>
      <c r="J19" s="57" t="e">
        <f t="shared" si="5"/>
        <v>#DIV/0!</v>
      </c>
      <c r="K19" s="57" t="e">
        <f t="shared" si="5"/>
        <v>#DIV/0!</v>
      </c>
      <c r="L19" s="57" t="e">
        <f t="shared" si="5"/>
        <v>#DIV/0!</v>
      </c>
      <c r="M19" s="57" t="e">
        <f t="shared" si="5"/>
        <v>#DIV/0!</v>
      </c>
      <c r="N19" s="57" t="e">
        <f t="shared" si="5"/>
        <v>#DIV/0!</v>
      </c>
      <c r="O19" s="57" t="e">
        <f t="shared" si="5"/>
        <v>#DIV/0!</v>
      </c>
      <c r="P19" s="57" t="e">
        <f t="shared" si="5"/>
        <v>#DIV/0!</v>
      </c>
      <c r="Q19" s="57" t="e">
        <f t="shared" si="5"/>
        <v>#DIV/0!</v>
      </c>
      <c r="R19" s="57" t="e">
        <f t="shared" si="5"/>
        <v>#DIV/0!</v>
      </c>
      <c r="S19" s="57" t="e">
        <f t="shared" si="5"/>
        <v>#DIV/0!</v>
      </c>
      <c r="T19" s="57" t="e">
        <f t="shared" si="5"/>
        <v>#DIV/0!</v>
      </c>
      <c r="U19" s="57" t="e">
        <f t="shared" si="5"/>
        <v>#DIV/0!</v>
      </c>
      <c r="V19" s="57" t="e">
        <f t="shared" si="5"/>
        <v>#DIV/0!</v>
      </c>
    </row>
    <row r="20" spans="1:22" ht="42" customHeight="1" x14ac:dyDescent="0.25">
      <c r="A20" s="9"/>
      <c r="B20" s="9" t="s">
        <v>38</v>
      </c>
      <c r="C20" s="9"/>
      <c r="D20" s="9" t="s">
        <v>28</v>
      </c>
      <c r="E20" s="9"/>
      <c r="F20" s="73">
        <f>SUM(G20:V20)</f>
        <v>4986</v>
      </c>
      <c r="G20" s="73">
        <v>660</v>
      </c>
      <c r="H20" s="97">
        <v>715</v>
      </c>
      <c r="I20" s="73">
        <v>576</v>
      </c>
      <c r="J20" s="73">
        <v>165</v>
      </c>
      <c r="K20" s="73">
        <v>197</v>
      </c>
      <c r="L20" s="73">
        <v>116</v>
      </c>
      <c r="M20" s="73">
        <v>225</v>
      </c>
      <c r="N20" s="73">
        <v>301</v>
      </c>
      <c r="O20" s="73">
        <v>164</v>
      </c>
      <c r="P20" s="73">
        <v>70</v>
      </c>
      <c r="Q20" s="73">
        <v>118</v>
      </c>
      <c r="R20" s="73">
        <v>69</v>
      </c>
      <c r="S20" s="73">
        <v>126</v>
      </c>
      <c r="T20" s="73">
        <v>111</v>
      </c>
      <c r="U20" s="73">
        <v>151</v>
      </c>
      <c r="V20" s="73">
        <v>1222</v>
      </c>
    </row>
    <row r="21" spans="1:22" ht="26.25" x14ac:dyDescent="0.25">
      <c r="A21" s="9"/>
      <c r="B21" s="9" t="s">
        <v>39</v>
      </c>
      <c r="C21" s="9"/>
      <c r="D21" s="9" t="s">
        <v>28</v>
      </c>
      <c r="E21" s="9"/>
      <c r="F21" s="73">
        <v>5021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 ht="53.25" customHeight="1" x14ac:dyDescent="0.25">
      <c r="A22" s="9" t="s">
        <v>91</v>
      </c>
      <c r="B22" s="22" t="s">
        <v>145</v>
      </c>
      <c r="C22" s="19" t="s">
        <v>255</v>
      </c>
      <c r="D22" s="9"/>
      <c r="E22" s="9"/>
      <c r="F22" s="57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39" x14ac:dyDescent="0.25">
      <c r="A23" s="7"/>
      <c r="B23" s="9" t="s">
        <v>42</v>
      </c>
      <c r="C23" s="9"/>
      <c r="D23" s="9" t="s">
        <v>28</v>
      </c>
      <c r="E23" s="7"/>
      <c r="F23" s="93">
        <f>SUM(G23:V23)</f>
        <v>90</v>
      </c>
      <c r="G23" s="93">
        <v>12</v>
      </c>
      <c r="H23" s="93">
        <f>SUM(H24:H25:H26)</f>
        <v>9</v>
      </c>
      <c r="I23" s="93">
        <f>SUM(I24:I25:I26)</f>
        <v>6</v>
      </c>
      <c r="J23" s="93">
        <v>4</v>
      </c>
      <c r="K23" s="93">
        <f>SUM(K24:K25:K26)</f>
        <v>1</v>
      </c>
      <c r="L23" s="99">
        <f>SUM(L24:L25:L26)</f>
        <v>4</v>
      </c>
      <c r="M23" s="93">
        <v>8</v>
      </c>
      <c r="N23" s="99">
        <v>28</v>
      </c>
      <c r="O23" s="93">
        <f>SUM(O24:O25:O26)</f>
        <v>0</v>
      </c>
      <c r="P23" s="93">
        <f>SUM(P24:P25:P26)</f>
        <v>0</v>
      </c>
      <c r="Q23" s="93">
        <f>SUM(Q24:Q25:Q26)</f>
        <v>0</v>
      </c>
      <c r="R23" s="93">
        <v>0</v>
      </c>
      <c r="S23" s="93">
        <f>SUM(S24:S25:S26)</f>
        <v>0</v>
      </c>
      <c r="T23" s="93">
        <f>SUM(T24:T25:T26)</f>
        <v>0</v>
      </c>
      <c r="U23" s="93">
        <f>SUM(U24:U25:U26)</f>
        <v>0</v>
      </c>
      <c r="V23" s="93">
        <v>18</v>
      </c>
    </row>
    <row r="24" spans="1:22" ht="26.25" x14ac:dyDescent="0.25">
      <c r="A24" s="7"/>
      <c r="B24" s="9" t="s">
        <v>43</v>
      </c>
      <c r="C24" s="9"/>
      <c r="D24" s="9" t="s">
        <v>28</v>
      </c>
      <c r="E24" s="7"/>
      <c r="F24" s="70">
        <f>SUM(G24:V24)</f>
        <v>7</v>
      </c>
      <c r="G24" s="70"/>
      <c r="H24" s="70">
        <v>0</v>
      </c>
      <c r="I24" s="70">
        <v>0</v>
      </c>
      <c r="J24" s="70">
        <v>2</v>
      </c>
      <c r="K24" s="70"/>
      <c r="L24" s="70">
        <v>0</v>
      </c>
      <c r="M24" s="70">
        <v>5</v>
      </c>
      <c r="N24" s="100">
        <v>0</v>
      </c>
      <c r="O24" s="70"/>
      <c r="P24" s="70"/>
      <c r="Q24" s="70"/>
      <c r="R24" s="70"/>
      <c r="S24" s="70"/>
      <c r="T24" s="70"/>
      <c r="U24" s="70"/>
      <c r="V24" s="70"/>
    </row>
    <row r="25" spans="1:22" ht="26.25" x14ac:dyDescent="0.25">
      <c r="A25" s="7"/>
      <c r="B25" s="9" t="s">
        <v>44</v>
      </c>
      <c r="C25" s="9"/>
      <c r="D25" s="9" t="s">
        <v>28</v>
      </c>
      <c r="E25" s="7"/>
      <c r="F25" s="70">
        <f>SUM(G25:V25)</f>
        <v>28</v>
      </c>
      <c r="G25" s="70">
        <v>3</v>
      </c>
      <c r="H25" s="70">
        <v>6</v>
      </c>
      <c r="I25" s="70">
        <v>3</v>
      </c>
      <c r="J25" s="70">
        <v>2</v>
      </c>
      <c r="K25" s="70">
        <v>1</v>
      </c>
      <c r="L25" s="70">
        <v>4</v>
      </c>
      <c r="M25" s="70">
        <v>3</v>
      </c>
      <c r="N25" s="100">
        <v>6</v>
      </c>
      <c r="O25" s="70"/>
      <c r="P25" s="70"/>
      <c r="Q25" s="70"/>
      <c r="R25" s="70"/>
      <c r="S25" s="70"/>
      <c r="T25" s="70"/>
      <c r="U25" s="70"/>
      <c r="V25" s="70"/>
    </row>
    <row r="26" spans="1:22" ht="39.75" customHeight="1" x14ac:dyDescent="0.25">
      <c r="A26" s="7"/>
      <c r="B26" s="9" t="s">
        <v>45</v>
      </c>
      <c r="C26" s="9"/>
      <c r="D26" s="9" t="s">
        <v>28</v>
      </c>
      <c r="E26" s="7"/>
      <c r="F26" s="70">
        <f>SUM(G26:V26)</f>
        <v>37</v>
      </c>
      <c r="G26" s="70">
        <v>9</v>
      </c>
      <c r="H26" s="70">
        <v>3</v>
      </c>
      <c r="I26" s="70">
        <v>3</v>
      </c>
      <c r="J26" s="70">
        <v>0</v>
      </c>
      <c r="K26" s="70"/>
      <c r="L26" s="70">
        <v>0</v>
      </c>
      <c r="M26" s="70"/>
      <c r="N26" s="100">
        <v>22</v>
      </c>
      <c r="O26" s="70"/>
      <c r="P26" s="70"/>
      <c r="Q26" s="70"/>
      <c r="R26" s="70"/>
      <c r="S26" s="70"/>
      <c r="T26" s="70"/>
      <c r="U26" s="70"/>
      <c r="V26" s="70"/>
    </row>
    <row r="27" spans="1:22" ht="54" x14ac:dyDescent="0.25">
      <c r="A27" s="7" t="s">
        <v>95</v>
      </c>
      <c r="B27" s="16" t="s">
        <v>146</v>
      </c>
      <c r="C27" s="9" t="s">
        <v>50</v>
      </c>
      <c r="D27" s="9"/>
      <c r="E27" s="7"/>
      <c r="F27" s="64"/>
      <c r="G27" s="65"/>
      <c r="H27" s="65"/>
      <c r="I27" s="65"/>
      <c r="J27" s="65"/>
      <c r="K27" s="65"/>
      <c r="L27" s="65"/>
      <c r="M27" s="65"/>
      <c r="N27" s="101"/>
      <c r="O27" s="65"/>
      <c r="P27" s="65"/>
      <c r="Q27" s="65"/>
      <c r="R27" s="65"/>
      <c r="S27" s="65"/>
      <c r="T27" s="65"/>
      <c r="U27" s="65"/>
      <c r="V27" s="66"/>
    </row>
    <row r="28" spans="1:22" ht="40.5" customHeight="1" x14ac:dyDescent="0.25">
      <c r="A28" s="7"/>
      <c r="B28" s="9" t="s">
        <v>46</v>
      </c>
      <c r="C28" s="9"/>
      <c r="D28" s="9" t="s">
        <v>49</v>
      </c>
      <c r="E28" s="7"/>
      <c r="F28" s="70">
        <f>SUM(F29:F30)</f>
        <v>81</v>
      </c>
      <c r="G28" s="70">
        <v>13</v>
      </c>
      <c r="H28" s="70">
        <v>7</v>
      </c>
      <c r="I28" s="70">
        <v>3</v>
      </c>
      <c r="J28" s="70">
        <v>3</v>
      </c>
      <c r="K28" s="70">
        <v>5</v>
      </c>
      <c r="L28" s="70">
        <v>10</v>
      </c>
      <c r="M28" s="70">
        <v>15</v>
      </c>
      <c r="N28" s="100">
        <v>3</v>
      </c>
      <c r="O28" s="70">
        <v>3</v>
      </c>
      <c r="P28" s="70">
        <v>2</v>
      </c>
      <c r="Q28" s="70">
        <f t="shared" ref="Q28" si="6">SUM(Q29:Q30)</f>
        <v>2</v>
      </c>
      <c r="R28" s="70">
        <v>3</v>
      </c>
      <c r="S28" s="70">
        <v>3</v>
      </c>
      <c r="T28" s="70">
        <v>2</v>
      </c>
      <c r="U28" s="70">
        <v>3</v>
      </c>
      <c r="V28" s="70">
        <v>0</v>
      </c>
    </row>
    <row r="29" spans="1:22" ht="43.5" customHeight="1" x14ac:dyDescent="0.25">
      <c r="A29" s="7"/>
      <c r="B29" s="9" t="s">
        <v>47</v>
      </c>
      <c r="C29" s="9"/>
      <c r="D29" s="9" t="s">
        <v>49</v>
      </c>
      <c r="E29" s="7"/>
      <c r="F29" s="70">
        <f>SUM(G29:V29)</f>
        <v>64</v>
      </c>
      <c r="G29" s="70">
        <v>11</v>
      </c>
      <c r="H29" s="70">
        <v>7</v>
      </c>
      <c r="I29" s="70">
        <v>2</v>
      </c>
      <c r="J29" s="70">
        <v>3</v>
      </c>
      <c r="K29" s="70">
        <v>5</v>
      </c>
      <c r="L29" s="70">
        <v>10</v>
      </c>
      <c r="M29" s="70">
        <v>11</v>
      </c>
      <c r="N29" s="100">
        <v>2</v>
      </c>
      <c r="O29" s="70">
        <v>2</v>
      </c>
      <c r="P29" s="70">
        <v>3</v>
      </c>
      <c r="Q29" s="70">
        <v>2</v>
      </c>
      <c r="R29" s="70">
        <v>3</v>
      </c>
      <c r="S29" s="70">
        <v>1</v>
      </c>
      <c r="T29" s="70">
        <v>2</v>
      </c>
      <c r="U29" s="70">
        <v>0</v>
      </c>
      <c r="V29" s="70"/>
    </row>
    <row r="30" spans="1:22" ht="42" customHeight="1" x14ac:dyDescent="0.25">
      <c r="A30" s="7"/>
      <c r="B30" s="9" t="s">
        <v>48</v>
      </c>
      <c r="C30" s="9"/>
      <c r="D30" s="9" t="s">
        <v>49</v>
      </c>
      <c r="E30" s="7"/>
      <c r="F30" s="93">
        <f>SUM(G30:V30)</f>
        <v>17</v>
      </c>
      <c r="G30" s="87">
        <v>2</v>
      </c>
      <c r="H30" s="93">
        <v>0</v>
      </c>
      <c r="I30" s="93">
        <v>1</v>
      </c>
      <c r="J30" s="93">
        <v>0</v>
      </c>
      <c r="K30" s="93">
        <v>1</v>
      </c>
      <c r="L30" s="93"/>
      <c r="M30" s="87">
        <v>4</v>
      </c>
      <c r="N30" s="99">
        <v>1</v>
      </c>
      <c r="O30" s="93">
        <v>1</v>
      </c>
      <c r="P30" s="93"/>
      <c r="Q30" s="93"/>
      <c r="R30" s="93"/>
      <c r="S30" s="93">
        <v>2</v>
      </c>
      <c r="T30" s="99">
        <v>2</v>
      </c>
      <c r="U30" s="87">
        <v>3</v>
      </c>
      <c r="V30" s="93"/>
    </row>
    <row r="31" spans="1:22" ht="71.25" customHeight="1" x14ac:dyDescent="0.25">
      <c r="A31" s="7" t="s">
        <v>100</v>
      </c>
      <c r="B31" s="23" t="s">
        <v>147</v>
      </c>
      <c r="C31" s="19" t="s">
        <v>256</v>
      </c>
      <c r="D31" s="9"/>
      <c r="E31" s="7"/>
      <c r="F31" s="64"/>
      <c r="G31" s="65"/>
      <c r="H31" s="65"/>
      <c r="I31" s="65"/>
      <c r="J31" s="65"/>
      <c r="K31" s="65"/>
      <c r="L31" s="65"/>
      <c r="M31" s="65"/>
      <c r="N31" s="101"/>
      <c r="O31" s="65"/>
      <c r="P31" s="65"/>
      <c r="Q31" s="65"/>
      <c r="R31" s="65"/>
      <c r="S31" s="65"/>
      <c r="T31" s="65"/>
      <c r="U31" s="65"/>
      <c r="V31" s="66"/>
    </row>
    <row r="32" spans="1:22" ht="64.5" x14ac:dyDescent="0.25">
      <c r="A32" s="7"/>
      <c r="B32" s="9" t="s">
        <v>51</v>
      </c>
      <c r="C32" s="9"/>
      <c r="D32" s="9" t="s">
        <v>28</v>
      </c>
      <c r="E32" s="7"/>
      <c r="F32" s="64">
        <f>SUM(F33:F34)/F35*100</f>
        <v>78.245458573327426</v>
      </c>
      <c r="G32" s="64" t="e">
        <f t="shared" ref="G32:T32" si="7">SUM(G33:G34)/G35*100</f>
        <v>#DIV/0!</v>
      </c>
      <c r="H32" s="64" t="e">
        <f t="shared" si="7"/>
        <v>#DIV/0!</v>
      </c>
      <c r="I32" s="64" t="e">
        <f t="shared" si="7"/>
        <v>#DIV/0!</v>
      </c>
      <c r="J32" s="64" t="e">
        <v>#DIV/0!</v>
      </c>
      <c r="K32" s="64" t="e">
        <f t="shared" si="7"/>
        <v>#DIV/0!</v>
      </c>
      <c r="L32" s="64" t="e">
        <f t="shared" si="7"/>
        <v>#DIV/0!</v>
      </c>
      <c r="M32" s="64" t="e">
        <f t="shared" si="7"/>
        <v>#DIV/0!</v>
      </c>
      <c r="N32" s="64" t="e">
        <f t="shared" si="7"/>
        <v>#DIV/0!</v>
      </c>
      <c r="O32" s="64" t="e">
        <f t="shared" si="7"/>
        <v>#DIV/0!</v>
      </c>
      <c r="P32" s="64" t="e">
        <f t="shared" si="7"/>
        <v>#DIV/0!</v>
      </c>
      <c r="Q32" s="64" t="e">
        <f t="shared" si="7"/>
        <v>#DIV/0!</v>
      </c>
      <c r="R32" s="64" t="e">
        <v>#DIV/0!</v>
      </c>
      <c r="S32" s="64" t="e">
        <f t="shared" si="7"/>
        <v>#DIV/0!</v>
      </c>
      <c r="T32" s="64" t="e">
        <f t="shared" si="7"/>
        <v>#DIV/0!</v>
      </c>
      <c r="U32" s="64" t="e">
        <f>SUM(U33:U34)/U35*100</f>
        <v>#DIV/0!</v>
      </c>
      <c r="V32" s="64" t="e">
        <f t="shared" ref="V32" si="8">SUM(V33:V34)/V35*100</f>
        <v>#DIV/0!</v>
      </c>
    </row>
    <row r="33" spans="1:22" ht="39" x14ac:dyDescent="0.25">
      <c r="A33" s="7"/>
      <c r="B33" s="9" t="s">
        <v>52</v>
      </c>
      <c r="C33" s="9"/>
      <c r="D33" s="9" t="s">
        <v>28</v>
      </c>
      <c r="E33" s="7"/>
      <c r="F33" s="70">
        <f>SUM(G33:V33)</f>
        <v>919</v>
      </c>
      <c r="G33" s="71">
        <v>102</v>
      </c>
      <c r="H33" s="71">
        <v>109</v>
      </c>
      <c r="I33" s="71">
        <v>177</v>
      </c>
      <c r="J33" s="71">
        <v>70</v>
      </c>
      <c r="K33" s="71">
        <v>57</v>
      </c>
      <c r="L33" s="71">
        <v>28</v>
      </c>
      <c r="M33" s="71">
        <v>80</v>
      </c>
      <c r="N33" s="71">
        <v>117</v>
      </c>
      <c r="O33" s="71"/>
      <c r="P33" s="71"/>
      <c r="Q33" s="71">
        <v>28</v>
      </c>
      <c r="R33" s="71"/>
      <c r="S33" s="71"/>
      <c r="T33" s="71"/>
      <c r="U33" s="71">
        <v>0</v>
      </c>
      <c r="V33" s="72">
        <v>151</v>
      </c>
    </row>
    <row r="34" spans="1:22" ht="51.75" x14ac:dyDescent="0.25">
      <c r="A34" s="7"/>
      <c r="B34" s="9" t="s">
        <v>53</v>
      </c>
      <c r="C34" s="9" t="s">
        <v>307</v>
      </c>
      <c r="D34" s="9" t="s">
        <v>28</v>
      </c>
      <c r="E34" s="7"/>
      <c r="F34" s="70">
        <f>SUM(G34:V34)</f>
        <v>2613</v>
      </c>
      <c r="G34" s="71">
        <v>685</v>
      </c>
      <c r="H34" s="71">
        <v>282</v>
      </c>
      <c r="I34" s="71">
        <v>270</v>
      </c>
      <c r="J34" s="71">
        <v>198</v>
      </c>
      <c r="K34" s="71">
        <v>88</v>
      </c>
      <c r="L34" s="71">
        <v>125</v>
      </c>
      <c r="M34" s="71">
        <v>11</v>
      </c>
      <c r="N34" s="71">
        <v>172</v>
      </c>
      <c r="O34" s="71">
        <v>42</v>
      </c>
      <c r="P34" s="71">
        <v>60</v>
      </c>
      <c r="Q34" s="71">
        <v>53</v>
      </c>
      <c r="R34" s="71">
        <v>36</v>
      </c>
      <c r="S34" s="71">
        <v>40</v>
      </c>
      <c r="T34" s="71">
        <v>24</v>
      </c>
      <c r="U34" s="71">
        <v>36</v>
      </c>
      <c r="V34" s="72">
        <v>491</v>
      </c>
    </row>
    <row r="35" spans="1:22" ht="26.25" x14ac:dyDescent="0.25">
      <c r="A35" s="7"/>
      <c r="B35" s="9" t="s">
        <v>54</v>
      </c>
      <c r="C35" s="9"/>
      <c r="D35" s="9" t="s">
        <v>28</v>
      </c>
      <c r="E35" s="7"/>
      <c r="F35" s="70">
        <v>4514</v>
      </c>
      <c r="G35" s="87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2"/>
    </row>
    <row r="36" spans="1:22" ht="94.5" x14ac:dyDescent="0.25">
      <c r="A36" s="7" t="s">
        <v>103</v>
      </c>
      <c r="B36" s="24" t="s">
        <v>148</v>
      </c>
      <c r="C36" s="19" t="s">
        <v>257</v>
      </c>
      <c r="D36" s="9"/>
      <c r="E36" s="7"/>
      <c r="F36" s="64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6"/>
    </row>
    <row r="37" spans="1:22" ht="90" x14ac:dyDescent="0.25">
      <c r="A37" s="7"/>
      <c r="B37" s="21" t="s">
        <v>55</v>
      </c>
      <c r="C37" s="9"/>
      <c r="D37" s="9" t="s">
        <v>20</v>
      </c>
      <c r="E37" s="7"/>
      <c r="F37" s="64">
        <f>F38/F39*100</f>
        <v>28.236130867709814</v>
      </c>
      <c r="G37" s="64" t="e">
        <f t="shared" ref="G37:N37" si="9">G38/G39*100</f>
        <v>#DIV/0!</v>
      </c>
      <c r="H37" s="64" t="e">
        <f t="shared" si="9"/>
        <v>#DIV/0!</v>
      </c>
      <c r="I37" s="64" t="e">
        <f t="shared" si="9"/>
        <v>#DIV/0!</v>
      </c>
      <c r="J37" s="64" t="e">
        <v>#DIV/0!</v>
      </c>
      <c r="K37" s="64" t="e">
        <f t="shared" si="9"/>
        <v>#DIV/0!</v>
      </c>
      <c r="L37" s="64" t="e">
        <f t="shared" si="9"/>
        <v>#DIV/0!</v>
      </c>
      <c r="M37" s="64" t="e">
        <f t="shared" si="9"/>
        <v>#DIV/0!</v>
      </c>
      <c r="N37" s="64" t="e">
        <f t="shared" si="9"/>
        <v>#DIV/0!</v>
      </c>
      <c r="O37" s="64" t="e">
        <f>O38/O39*100</f>
        <v>#DIV/0!</v>
      </c>
      <c r="P37" s="64" t="e">
        <f t="shared" ref="P37" si="10">P38/P39*100</f>
        <v>#DIV/0!</v>
      </c>
      <c r="Q37" s="64" t="e">
        <f t="shared" ref="Q37" si="11">Q38/Q39*100</f>
        <v>#DIV/0!</v>
      </c>
      <c r="R37" s="64" t="e">
        <v>#DIV/0!</v>
      </c>
      <c r="S37" s="64" t="e">
        <f t="shared" ref="S37" si="12">S38/S39*100</f>
        <v>#DIV/0!</v>
      </c>
      <c r="T37" s="64" t="e">
        <f t="shared" ref="T37" si="13">T38/T39*100</f>
        <v>#DIV/0!</v>
      </c>
      <c r="U37" s="64" t="e">
        <f t="shared" ref="U37" si="14">U38/U39*100</f>
        <v>#DIV/0!</v>
      </c>
      <c r="V37" s="64" t="e">
        <f t="shared" ref="V37" si="15">V38/V39*100</f>
        <v>#DIV/0!</v>
      </c>
    </row>
    <row r="38" spans="1:22" ht="64.5" x14ac:dyDescent="0.25">
      <c r="A38" s="7"/>
      <c r="B38" s="21" t="s">
        <v>56</v>
      </c>
      <c r="C38" s="9"/>
      <c r="D38" s="9" t="s">
        <v>28</v>
      </c>
      <c r="E38" s="7"/>
      <c r="F38" s="70">
        <f>SUM(G38:V38)</f>
        <v>397</v>
      </c>
      <c r="G38" s="71">
        <v>50</v>
      </c>
      <c r="H38" s="71">
        <v>50</v>
      </c>
      <c r="I38" s="71">
        <v>30</v>
      </c>
      <c r="J38" s="71">
        <v>22</v>
      </c>
      <c r="K38" s="71">
        <v>19</v>
      </c>
      <c r="L38" s="71">
        <v>8</v>
      </c>
      <c r="M38" s="71">
        <v>16</v>
      </c>
      <c r="N38" s="71">
        <v>4</v>
      </c>
      <c r="O38" s="71">
        <v>20</v>
      </c>
      <c r="P38" s="71">
        <v>19</v>
      </c>
      <c r="Q38" s="71">
        <v>21</v>
      </c>
      <c r="R38" s="71">
        <v>20</v>
      </c>
      <c r="S38" s="71">
        <v>20</v>
      </c>
      <c r="T38" s="71">
        <v>18</v>
      </c>
      <c r="U38" s="71">
        <v>20</v>
      </c>
      <c r="V38" s="72">
        <v>60</v>
      </c>
    </row>
    <row r="39" spans="1:22" ht="26.25" x14ac:dyDescent="0.25">
      <c r="A39" s="7"/>
      <c r="B39" s="21" t="s">
        <v>57</v>
      </c>
      <c r="C39" s="9"/>
      <c r="D39" s="9" t="s">
        <v>28</v>
      </c>
      <c r="E39" s="7"/>
      <c r="F39" s="70">
        <v>1406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81" x14ac:dyDescent="0.25">
      <c r="A40" s="7" t="s">
        <v>108</v>
      </c>
      <c r="B40" s="24" t="s">
        <v>149</v>
      </c>
      <c r="C40" s="19" t="s">
        <v>306</v>
      </c>
      <c r="D40" s="9"/>
      <c r="E40" s="7"/>
      <c r="F40" s="64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6"/>
    </row>
    <row r="41" spans="1:22" ht="75.75" customHeight="1" x14ac:dyDescent="0.25">
      <c r="A41" s="7"/>
      <c r="B41" s="21" t="s">
        <v>58</v>
      </c>
      <c r="C41" s="9"/>
      <c r="D41" s="9" t="s">
        <v>20</v>
      </c>
      <c r="E41" s="7"/>
      <c r="F41" s="64">
        <f>F42/F43*100</f>
        <v>100</v>
      </c>
      <c r="G41" s="64" t="e">
        <f t="shared" ref="G41:K41" si="16">G42/G43*100</f>
        <v>#DIV/0!</v>
      </c>
      <c r="H41" s="64" t="e">
        <f t="shared" si="16"/>
        <v>#DIV/0!</v>
      </c>
      <c r="I41" s="64" t="e">
        <f t="shared" si="16"/>
        <v>#DIV/0!</v>
      </c>
      <c r="J41" s="64" t="e">
        <f t="shared" si="16"/>
        <v>#DIV/0!</v>
      </c>
      <c r="K41" s="64" t="e">
        <f t="shared" si="16"/>
        <v>#DIV/0!</v>
      </c>
      <c r="L41" s="64" t="e">
        <f t="shared" ref="L41" si="17">L42/L43*100</f>
        <v>#DIV/0!</v>
      </c>
      <c r="M41" s="64" t="e">
        <f t="shared" ref="M41" si="18">M42/M43*100</f>
        <v>#DIV/0!</v>
      </c>
      <c r="N41" s="64" t="e">
        <f t="shared" ref="N41" si="19">N42/N43*100</f>
        <v>#DIV/0!</v>
      </c>
      <c r="O41" s="64" t="e">
        <f t="shared" ref="O41:P41" si="20">O42/O43*100</f>
        <v>#DIV/0!</v>
      </c>
      <c r="P41" s="64" t="e">
        <f t="shared" si="20"/>
        <v>#DIV/0!</v>
      </c>
      <c r="Q41" s="64" t="e">
        <f t="shared" ref="Q41" si="21">Q42/Q43*100</f>
        <v>#DIV/0!</v>
      </c>
      <c r="R41" s="64" t="e">
        <f t="shared" ref="R41" si="22">R42/R43*100</f>
        <v>#DIV/0!</v>
      </c>
      <c r="S41" s="64" t="e">
        <f t="shared" ref="S41" si="23">S42/S43*100</f>
        <v>#DIV/0!</v>
      </c>
      <c r="T41" s="64" t="e">
        <f t="shared" ref="T41:U41" si="24">T42/T43*100</f>
        <v>#DIV/0!</v>
      </c>
      <c r="U41" s="64" t="e">
        <f t="shared" si="24"/>
        <v>#DIV/0!</v>
      </c>
      <c r="V41" s="64" t="e">
        <f t="shared" ref="V41" si="25">V42/V43*100</f>
        <v>#DIV/0!</v>
      </c>
    </row>
    <row r="42" spans="1:22" ht="51.75" x14ac:dyDescent="0.25">
      <c r="A42" s="6"/>
      <c r="B42" s="21" t="s">
        <v>59</v>
      </c>
      <c r="C42" s="8" t="s">
        <v>308</v>
      </c>
      <c r="D42" s="8"/>
      <c r="E42" s="6"/>
      <c r="F42" s="74">
        <f>SUM(G42:V42)</f>
        <v>16</v>
      </c>
      <c r="G42" s="75">
        <v>1</v>
      </c>
      <c r="H42" s="75">
        <v>1</v>
      </c>
      <c r="I42" s="75">
        <v>1</v>
      </c>
      <c r="J42" s="75">
        <v>1</v>
      </c>
      <c r="K42" s="75">
        <v>1</v>
      </c>
      <c r="L42" s="75">
        <v>1</v>
      </c>
      <c r="M42" s="75">
        <v>1</v>
      </c>
      <c r="N42" s="75">
        <v>1</v>
      </c>
      <c r="O42" s="75">
        <v>1</v>
      </c>
      <c r="P42" s="75">
        <v>1</v>
      </c>
      <c r="Q42" s="75">
        <v>1</v>
      </c>
      <c r="R42" s="75">
        <v>1</v>
      </c>
      <c r="S42" s="75">
        <v>1</v>
      </c>
      <c r="T42" s="75">
        <v>1</v>
      </c>
      <c r="U42" s="75">
        <v>1</v>
      </c>
      <c r="V42" s="76">
        <v>1</v>
      </c>
    </row>
    <row r="43" spans="1:22" ht="26.25" x14ac:dyDescent="0.25">
      <c r="A43" s="6"/>
      <c r="B43" s="21" t="s">
        <v>60</v>
      </c>
      <c r="C43" s="8"/>
      <c r="D43" s="8"/>
      <c r="E43" s="6"/>
      <c r="F43" s="74">
        <v>16</v>
      </c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6"/>
    </row>
    <row r="44" spans="1:22" ht="77.25" x14ac:dyDescent="0.25">
      <c r="A44" s="6" t="s">
        <v>116</v>
      </c>
      <c r="B44" s="16" t="s">
        <v>150</v>
      </c>
      <c r="C44" s="19" t="s">
        <v>258</v>
      </c>
      <c r="D44" s="8"/>
      <c r="E44" s="6"/>
      <c r="F44" s="67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56"/>
    </row>
    <row r="45" spans="1:22" ht="51.75" x14ac:dyDescent="0.25">
      <c r="A45" s="6"/>
      <c r="B45" s="21" t="s">
        <v>62</v>
      </c>
      <c r="C45" s="8"/>
      <c r="D45" s="8" t="s">
        <v>20</v>
      </c>
      <c r="E45" s="6"/>
      <c r="F45" s="67">
        <f>(SUM(F46:F47:F48))/(SUM(F49:F50:F51))*100</f>
        <v>33.116426310235667</v>
      </c>
      <c r="G45" s="67">
        <f>(SUM(G46:G47:G48))/(SUM(G49:G50:G51))*100</f>
        <v>100</v>
      </c>
      <c r="H45" s="67">
        <f>(SUM(H46:H47:H48))/(SUM(H49:H50:H51))*100</f>
        <v>0</v>
      </c>
      <c r="I45" s="67">
        <f>(SUM(I46:I47:I48))/(SUM(I49:I50:I51))*100</f>
        <v>100</v>
      </c>
      <c r="J45" s="67">
        <v>0</v>
      </c>
      <c r="K45" s="67">
        <f>(SUM(K46:K47:K48))/(SUM(K49:K50:K51))*100</f>
        <v>0</v>
      </c>
      <c r="L45" s="67">
        <f>(SUM(L46:L47:L48))/(SUM(L49:L50:L51))*100</f>
        <v>0</v>
      </c>
      <c r="M45" s="67">
        <f>(SUM(M46:M47:M48))/(SUM(M49:M50:M51))*100</f>
        <v>0</v>
      </c>
      <c r="N45" s="67">
        <f>(SUM(N46:N47:N48))/(SUM(N49:N50:N51))*100</f>
        <v>0</v>
      </c>
      <c r="O45" s="67" t="e">
        <v>#DIV/0!</v>
      </c>
      <c r="P45" s="67" t="e">
        <v>#DIV/0!</v>
      </c>
      <c r="Q45" s="67">
        <f>(SUM(Q46:Q47:Q48))/(SUM(Q49:Q50:Q51))*100</f>
        <v>0</v>
      </c>
      <c r="R45" s="67" t="e">
        <v>#DIV/0!</v>
      </c>
      <c r="S45" s="67" t="e">
        <v>#DIV/0!</v>
      </c>
      <c r="T45" s="67" t="e">
        <v>#DIV/0!</v>
      </c>
      <c r="U45" s="67">
        <v>0</v>
      </c>
      <c r="V45" s="67" t="e">
        <v>#DIV/0!</v>
      </c>
    </row>
    <row r="46" spans="1:22" ht="39" x14ac:dyDescent="0.25">
      <c r="A46" s="6"/>
      <c r="B46" s="21" t="s">
        <v>63</v>
      </c>
      <c r="C46" s="8"/>
      <c r="D46" s="8" t="s">
        <v>28</v>
      </c>
      <c r="E46" s="6"/>
      <c r="F46" s="74">
        <f t="shared" ref="F46:F51" si="26">SUM(G46:V46)</f>
        <v>1791</v>
      </c>
      <c r="G46" s="75">
        <v>922</v>
      </c>
      <c r="H46" s="75"/>
      <c r="I46" s="75">
        <v>680</v>
      </c>
      <c r="J46" s="75"/>
      <c r="K46" s="75"/>
      <c r="L46" s="75"/>
      <c r="M46" s="75"/>
      <c r="N46" s="75"/>
      <c r="O46" s="75"/>
      <c r="P46" s="75">
        <v>189</v>
      </c>
      <c r="Q46" s="75"/>
      <c r="R46" s="75"/>
      <c r="S46" s="75"/>
      <c r="T46" s="75"/>
      <c r="U46" s="75"/>
      <c r="V46" s="76"/>
    </row>
    <row r="47" spans="1:22" ht="39" x14ac:dyDescent="0.25">
      <c r="A47" s="6"/>
      <c r="B47" s="21" t="s">
        <v>64</v>
      </c>
      <c r="C47" s="8"/>
      <c r="D47" s="9" t="s">
        <v>28</v>
      </c>
      <c r="E47" s="6"/>
      <c r="F47" s="74">
        <f t="shared" si="26"/>
        <v>0</v>
      </c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6"/>
    </row>
    <row r="48" spans="1:22" ht="51.75" x14ac:dyDescent="0.25">
      <c r="A48" s="6"/>
      <c r="B48" s="21" t="s">
        <v>65</v>
      </c>
      <c r="C48" s="8"/>
      <c r="D48" s="9" t="s">
        <v>28</v>
      </c>
      <c r="E48" s="6"/>
      <c r="F48" s="74">
        <f t="shared" si="26"/>
        <v>92</v>
      </c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94">
        <v>92</v>
      </c>
    </row>
    <row r="49" spans="1:22" ht="14.25" customHeight="1" x14ac:dyDescent="0.25">
      <c r="A49" s="6"/>
      <c r="B49" s="21" t="s">
        <v>66</v>
      </c>
      <c r="C49" s="8"/>
      <c r="D49" s="9" t="s">
        <v>28</v>
      </c>
      <c r="E49" s="6"/>
      <c r="F49" s="74">
        <f t="shared" si="26"/>
        <v>3514</v>
      </c>
      <c r="G49" s="75">
        <v>922</v>
      </c>
      <c r="H49" s="75">
        <v>915</v>
      </c>
      <c r="I49" s="75">
        <v>680</v>
      </c>
      <c r="J49" s="75">
        <v>149</v>
      </c>
      <c r="K49" s="75">
        <v>167</v>
      </c>
      <c r="L49" s="75">
        <v>107</v>
      </c>
      <c r="M49" s="75">
        <v>252</v>
      </c>
      <c r="N49" s="75">
        <v>322</v>
      </c>
      <c r="O49" s="75"/>
      <c r="P49" s="75"/>
      <c r="Q49" s="75"/>
      <c r="R49" s="75"/>
      <c r="S49" s="75"/>
      <c r="T49" s="75"/>
      <c r="U49" s="75"/>
      <c r="V49" s="76"/>
    </row>
    <row r="50" spans="1:22" ht="26.25" x14ac:dyDescent="0.25">
      <c r="A50" s="6"/>
      <c r="B50" s="21" t="s">
        <v>67</v>
      </c>
      <c r="C50" s="8"/>
      <c r="D50" s="77" t="s">
        <v>28</v>
      </c>
      <c r="E50" s="75"/>
      <c r="F50" s="74">
        <f t="shared" si="26"/>
        <v>2080</v>
      </c>
      <c r="G50" s="75"/>
      <c r="H50" s="75"/>
      <c r="I50" s="75"/>
      <c r="J50" s="75">
        <v>94</v>
      </c>
      <c r="K50" s="75">
        <v>75</v>
      </c>
      <c r="L50" s="75">
        <v>45</v>
      </c>
      <c r="M50" s="75">
        <v>111</v>
      </c>
      <c r="N50" s="75"/>
      <c r="O50" s="75">
        <v>259</v>
      </c>
      <c r="P50" s="75">
        <v>314</v>
      </c>
      <c r="Q50" s="75">
        <v>275</v>
      </c>
      <c r="R50" s="75">
        <v>318</v>
      </c>
      <c r="S50" s="75">
        <v>249</v>
      </c>
      <c r="T50" s="75">
        <v>180</v>
      </c>
      <c r="U50" s="75">
        <v>160</v>
      </c>
      <c r="V50" s="76"/>
    </row>
    <row r="51" spans="1:22" ht="24.75" customHeight="1" x14ac:dyDescent="0.25">
      <c r="A51" s="6"/>
      <c r="B51" s="21" t="s">
        <v>68</v>
      </c>
      <c r="C51" s="8"/>
      <c r="D51" s="77" t="s">
        <v>28</v>
      </c>
      <c r="E51" s="75"/>
      <c r="F51" s="74">
        <f t="shared" si="26"/>
        <v>92</v>
      </c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94">
        <v>92</v>
      </c>
    </row>
    <row r="52" spans="1:22" x14ac:dyDescent="0.25">
      <c r="A52" s="6"/>
      <c r="B52" s="8"/>
      <c r="C52" s="8"/>
      <c r="D52" s="8"/>
      <c r="E52" s="6"/>
      <c r="F52" s="67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95"/>
    </row>
    <row r="53" spans="1:22" x14ac:dyDescent="0.25">
      <c r="A53" s="78"/>
      <c r="B53" s="79"/>
      <c r="C53" s="79"/>
      <c r="D53" s="79"/>
      <c r="E53" s="78"/>
      <c r="F53" s="82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1"/>
    </row>
  </sheetData>
  <pageMargins left="0.31496062992125984" right="0.31496062992125984" top="0.35433070866141736" bottom="0.35433070866141736" header="0.31496062992125984" footer="0.31496062992125984"/>
  <pageSetup paperSize="9" scale="69" fitToWidth="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zoomScaleNormal="100" workbookViewId="0">
      <pane ySplit="1" topLeftCell="A77" activePane="bottomLeft" state="frozen"/>
      <selection pane="bottomLeft" activeCell="U39" sqref="U39"/>
    </sheetView>
  </sheetViews>
  <sheetFormatPr defaultRowHeight="15" x14ac:dyDescent="0.25"/>
  <cols>
    <col min="1" max="1" width="4.42578125" customWidth="1"/>
    <col min="2" max="2" width="35.42578125" customWidth="1"/>
    <col min="3" max="3" width="23.140625" customWidth="1"/>
    <col min="4" max="4" width="6.7109375" customWidth="1"/>
    <col min="5" max="5" width="7.7109375" customWidth="1"/>
    <col min="6" max="6" width="9.140625" customWidth="1"/>
    <col min="7" max="7" width="10.42578125" customWidth="1"/>
    <col min="8" max="8" width="10.28515625" customWidth="1"/>
    <col min="10" max="13" width="9.140625" customWidth="1"/>
  </cols>
  <sheetData>
    <row r="1" spans="1:22" ht="96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61</v>
      </c>
      <c r="F1" s="14" t="s">
        <v>203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 ht="78.75" customHeight="1" x14ac:dyDescent="0.25">
      <c r="A2" s="29" t="s">
        <v>31</v>
      </c>
      <c r="B2" s="37" t="s">
        <v>81</v>
      </c>
      <c r="C2" s="30" t="s">
        <v>69</v>
      </c>
      <c r="D2" s="29"/>
      <c r="E2" s="5"/>
      <c r="F2" s="1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66.75" customHeight="1" x14ac:dyDescent="0.25">
      <c r="A3" s="29"/>
      <c r="B3" s="31" t="s">
        <v>70</v>
      </c>
      <c r="C3" s="49" t="s">
        <v>345</v>
      </c>
      <c r="D3" s="29" t="s">
        <v>76</v>
      </c>
      <c r="E3" s="5"/>
      <c r="F3" s="58">
        <f>SUM(G3:N3)/8</f>
        <v>12.203991118744263</v>
      </c>
      <c r="G3" s="56">
        <v>12.41956242</v>
      </c>
      <c r="H3" s="56">
        <v>12.304798962386512</v>
      </c>
      <c r="I3" s="56">
        <v>12.02</v>
      </c>
      <c r="J3" s="56">
        <v>12.25</v>
      </c>
      <c r="K3" s="56">
        <v>11.84</v>
      </c>
      <c r="L3" s="56">
        <v>11.04</v>
      </c>
      <c r="M3" s="56">
        <v>12.967567567567567</v>
      </c>
      <c r="N3" s="56">
        <v>12.79</v>
      </c>
      <c r="O3" s="5"/>
      <c r="P3" s="5"/>
      <c r="Q3" s="5"/>
      <c r="R3" s="5"/>
      <c r="S3" s="5"/>
      <c r="T3" s="5"/>
      <c r="U3" s="5"/>
      <c r="V3" s="5"/>
    </row>
    <row r="4" spans="1:22" ht="26.25" x14ac:dyDescent="0.25">
      <c r="A4" s="29"/>
      <c r="B4" s="31" t="s">
        <v>71</v>
      </c>
      <c r="C4" s="51" t="s">
        <v>346</v>
      </c>
      <c r="D4" s="29"/>
      <c r="E4" s="5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7.75" customHeight="1" x14ac:dyDescent="0.25">
      <c r="A5" s="29"/>
      <c r="B5" s="31" t="s">
        <v>72</v>
      </c>
      <c r="C5" s="50" t="s">
        <v>347</v>
      </c>
      <c r="D5" s="29" t="s">
        <v>86</v>
      </c>
      <c r="E5" s="5"/>
      <c r="F5" s="14">
        <f>SUM(G5:N5)</f>
        <v>2741</v>
      </c>
      <c r="G5" s="5">
        <v>777</v>
      </c>
      <c r="H5" s="5">
        <v>771</v>
      </c>
      <c r="I5" s="5">
        <v>462</v>
      </c>
      <c r="J5" s="5">
        <v>107</v>
      </c>
      <c r="K5" s="5">
        <v>148</v>
      </c>
      <c r="L5" s="5">
        <v>94</v>
      </c>
      <c r="M5" s="5">
        <v>185</v>
      </c>
      <c r="N5" s="5">
        <v>197</v>
      </c>
      <c r="O5" s="5"/>
      <c r="P5" s="5"/>
      <c r="Q5" s="5"/>
      <c r="R5" s="5"/>
      <c r="S5" s="5"/>
      <c r="T5" s="5"/>
      <c r="U5" s="5"/>
      <c r="V5" s="5"/>
    </row>
    <row r="6" spans="1:22" ht="51" customHeight="1" x14ac:dyDescent="0.25">
      <c r="A6" s="29"/>
      <c r="B6" s="31" t="s">
        <v>73</v>
      </c>
      <c r="C6" s="50" t="s">
        <v>348</v>
      </c>
      <c r="D6" s="29" t="s">
        <v>76</v>
      </c>
      <c r="E6" s="5"/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7.25" customHeight="1" x14ac:dyDescent="0.25">
      <c r="A7" s="29"/>
      <c r="B7" s="31" t="s">
        <v>74</v>
      </c>
      <c r="C7" s="51" t="s">
        <v>346</v>
      </c>
      <c r="D7" s="29"/>
      <c r="E7" s="5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8.5" customHeight="1" x14ac:dyDescent="0.25">
      <c r="A8" s="29"/>
      <c r="B8" s="31" t="s">
        <v>75</v>
      </c>
      <c r="C8" s="50" t="s">
        <v>347</v>
      </c>
      <c r="D8" s="29" t="s">
        <v>86</v>
      </c>
      <c r="E8" s="5"/>
      <c r="F8" s="14">
        <f>SUM(G8:N8)</f>
        <v>2741</v>
      </c>
      <c r="G8" s="5">
        <v>777</v>
      </c>
      <c r="H8" s="5">
        <v>771</v>
      </c>
      <c r="I8" s="5">
        <v>462</v>
      </c>
      <c r="J8" s="5">
        <v>107</v>
      </c>
      <c r="K8" s="5">
        <v>148</v>
      </c>
      <c r="L8" s="5">
        <v>94</v>
      </c>
      <c r="M8" s="5">
        <v>185</v>
      </c>
      <c r="N8" s="5">
        <v>197</v>
      </c>
      <c r="O8" s="5"/>
      <c r="P8" s="5"/>
      <c r="Q8" s="5"/>
      <c r="R8" s="5"/>
      <c r="S8" s="5"/>
      <c r="T8" s="5"/>
      <c r="U8" s="5"/>
      <c r="V8" s="5"/>
    </row>
    <row r="9" spans="1:22" ht="52.5" customHeight="1" x14ac:dyDescent="0.25">
      <c r="A9" s="29" t="s">
        <v>30</v>
      </c>
      <c r="B9" s="32" t="s">
        <v>82</v>
      </c>
      <c r="C9" s="31" t="s">
        <v>261</v>
      </c>
      <c r="D9" s="29"/>
      <c r="E9" s="5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9" customHeight="1" x14ac:dyDescent="0.25">
      <c r="A10" s="29"/>
      <c r="B10" s="31" t="s">
        <v>77</v>
      </c>
      <c r="C10" s="31"/>
      <c r="D10" s="29" t="s">
        <v>86</v>
      </c>
      <c r="E10" s="5"/>
      <c r="F10" s="58">
        <f>F11/F12</f>
        <v>5.6952998379254458</v>
      </c>
      <c r="G10" s="58">
        <f t="shared" ref="G10:N10" si="0">G11/G12</f>
        <v>4.8783068783068781</v>
      </c>
      <c r="H10" s="58">
        <f t="shared" si="0"/>
        <v>11.158536585365853</v>
      </c>
      <c r="I10" s="58">
        <f t="shared" si="0"/>
        <v>6.666666666666667</v>
      </c>
      <c r="J10" s="58">
        <v>4.0270270270270272</v>
      </c>
      <c r="K10" s="58">
        <f t="shared" si="0"/>
        <v>3.1509433962264151</v>
      </c>
      <c r="L10" s="58">
        <f t="shared" si="0"/>
        <v>2.14</v>
      </c>
      <c r="M10" s="58">
        <f t="shared" si="0"/>
        <v>3.5492957746478875</v>
      </c>
      <c r="N10" s="58">
        <f t="shared" si="0"/>
        <v>9.7575757575757578</v>
      </c>
      <c r="O10" s="14" t="e">
        <v>#DIV/0!</v>
      </c>
      <c r="P10" s="14" t="e">
        <v>#DIV/0!</v>
      </c>
      <c r="Q10" s="14" t="e">
        <f t="shared" ref="Q10" si="1">Q11/Q12</f>
        <v>#DIV/0!</v>
      </c>
      <c r="R10" s="14" t="e">
        <v>#DIV/0!</v>
      </c>
      <c r="S10" s="14" t="e">
        <v>#DIV/0!</v>
      </c>
      <c r="T10" s="14" t="e">
        <v>#DIV/0!</v>
      </c>
      <c r="U10" s="14" t="e">
        <v>#DIV/0!</v>
      </c>
      <c r="V10" s="14" t="e">
        <v>#DIV/0!</v>
      </c>
    </row>
    <row r="11" spans="1:22" ht="29.25" customHeight="1" x14ac:dyDescent="0.25">
      <c r="A11" s="29"/>
      <c r="B11" s="31" t="s">
        <v>78</v>
      </c>
      <c r="C11" s="31"/>
      <c r="D11" s="29" t="s">
        <v>86</v>
      </c>
      <c r="E11" s="5"/>
      <c r="F11" s="14">
        <f>SUM(G11:V11)</f>
        <v>3514</v>
      </c>
      <c r="G11" s="5">
        <v>922</v>
      </c>
      <c r="H11" s="5">
        <v>915</v>
      </c>
      <c r="I11" s="5">
        <v>680</v>
      </c>
      <c r="J11" s="5">
        <v>149</v>
      </c>
      <c r="K11" s="5">
        <v>167</v>
      </c>
      <c r="L11" s="5">
        <v>107</v>
      </c>
      <c r="M11" s="5">
        <v>252</v>
      </c>
      <c r="N11" s="5">
        <v>322</v>
      </c>
      <c r="O11" s="5"/>
      <c r="P11" s="5"/>
      <c r="Q11" s="5"/>
      <c r="R11" s="5"/>
      <c r="S11" s="5"/>
      <c r="T11" s="5"/>
      <c r="U11" s="5"/>
      <c r="V11" s="5"/>
    </row>
    <row r="12" spans="1:22" ht="30" customHeight="1" x14ac:dyDescent="0.25">
      <c r="A12" s="29"/>
      <c r="B12" s="31" t="s">
        <v>79</v>
      </c>
      <c r="C12" s="31"/>
      <c r="D12" s="29" t="s">
        <v>86</v>
      </c>
      <c r="E12" s="5"/>
      <c r="F12" s="14">
        <f>SUM(G12:V12)</f>
        <v>617</v>
      </c>
      <c r="G12" s="5">
        <v>189</v>
      </c>
      <c r="H12" s="5">
        <v>82</v>
      </c>
      <c r="I12" s="5">
        <v>102</v>
      </c>
      <c r="J12" s="5">
        <v>37</v>
      </c>
      <c r="K12" s="5">
        <v>53</v>
      </c>
      <c r="L12" s="5">
        <v>50</v>
      </c>
      <c r="M12" s="5">
        <v>71</v>
      </c>
      <c r="N12" s="5">
        <v>33</v>
      </c>
      <c r="O12" s="5"/>
      <c r="P12" s="5"/>
      <c r="Q12" s="5"/>
      <c r="R12" s="5"/>
      <c r="S12" s="5"/>
      <c r="T12" s="5"/>
      <c r="U12" s="5"/>
      <c r="V12" s="5"/>
    </row>
    <row r="13" spans="1:22" ht="50.25" customHeight="1" x14ac:dyDescent="0.25">
      <c r="A13" s="29" t="s">
        <v>41</v>
      </c>
      <c r="B13" s="33" t="s">
        <v>80</v>
      </c>
      <c r="C13" s="31" t="s">
        <v>262</v>
      </c>
      <c r="D13" s="29"/>
      <c r="E13" s="5"/>
      <c r="F13" s="1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42" customHeight="1" x14ac:dyDescent="0.25">
      <c r="A14" s="29"/>
      <c r="B14" s="31" t="s">
        <v>83</v>
      </c>
      <c r="C14" s="31"/>
      <c r="D14" s="29" t="s">
        <v>20</v>
      </c>
      <c r="E14" s="5"/>
      <c r="F14" s="58">
        <f>F15/F16*100</f>
        <v>96.23430962343096</v>
      </c>
      <c r="G14" s="58">
        <f t="shared" ref="G14:Q14" si="2">G15/G16*100</f>
        <v>90.909090909090907</v>
      </c>
      <c r="H14" s="58">
        <f t="shared" si="2"/>
        <v>98.214285714285708</v>
      </c>
      <c r="I14" s="58">
        <f t="shared" si="2"/>
        <v>76</v>
      </c>
      <c r="J14" s="58">
        <v>100</v>
      </c>
      <c r="K14" s="58">
        <f t="shared" si="2"/>
        <v>100</v>
      </c>
      <c r="L14" s="58">
        <f t="shared" si="2"/>
        <v>100</v>
      </c>
      <c r="M14" s="58">
        <f t="shared" si="2"/>
        <v>100</v>
      </c>
      <c r="N14" s="58">
        <f t="shared" si="2"/>
        <v>100</v>
      </c>
      <c r="O14" s="58">
        <f t="shared" si="2"/>
        <v>100</v>
      </c>
      <c r="P14" s="58">
        <f t="shared" si="2"/>
        <v>100</v>
      </c>
      <c r="Q14" s="58">
        <f t="shared" si="2"/>
        <v>100</v>
      </c>
      <c r="R14" s="58">
        <v>100</v>
      </c>
      <c r="S14" s="58">
        <f>S15/S16*100</f>
        <v>100</v>
      </c>
      <c r="T14" s="58">
        <f t="shared" ref="T14" si="3">T15/T16*100</f>
        <v>100</v>
      </c>
      <c r="U14" s="58">
        <f t="shared" ref="U14" si="4">U15/U16*100</f>
        <v>100</v>
      </c>
      <c r="V14" s="58" t="e">
        <f t="shared" ref="V14" si="5">V15/V16*100</f>
        <v>#DIV/0!</v>
      </c>
    </row>
    <row r="15" spans="1:22" ht="43.5" customHeight="1" x14ac:dyDescent="0.25">
      <c r="A15" s="29"/>
      <c r="B15" s="31" t="s">
        <v>84</v>
      </c>
      <c r="C15" s="31"/>
      <c r="D15" s="29" t="s">
        <v>86</v>
      </c>
      <c r="E15" s="5"/>
      <c r="F15" s="14">
        <f>SUM(G15:V15)</f>
        <v>460</v>
      </c>
      <c r="G15" s="5">
        <v>50</v>
      </c>
      <c r="H15" s="5">
        <v>55</v>
      </c>
      <c r="I15" s="91">
        <v>38</v>
      </c>
      <c r="J15" s="5">
        <v>23</v>
      </c>
      <c r="K15" s="5">
        <v>33</v>
      </c>
      <c r="L15" s="5">
        <v>26</v>
      </c>
      <c r="M15" s="5">
        <v>43</v>
      </c>
      <c r="N15" s="5">
        <v>36</v>
      </c>
      <c r="O15" s="5">
        <v>23</v>
      </c>
      <c r="P15" s="5">
        <v>27</v>
      </c>
      <c r="Q15" s="5">
        <v>25</v>
      </c>
      <c r="R15" s="5">
        <v>29</v>
      </c>
      <c r="S15" s="5">
        <v>22</v>
      </c>
      <c r="T15" s="5">
        <v>16</v>
      </c>
      <c r="U15" s="5">
        <v>14</v>
      </c>
      <c r="V15" s="5"/>
    </row>
    <row r="16" spans="1:22" x14ac:dyDescent="0.25">
      <c r="A16" s="29"/>
      <c r="B16" s="31" t="s">
        <v>85</v>
      </c>
      <c r="C16" s="31"/>
      <c r="D16" s="29" t="s">
        <v>86</v>
      </c>
      <c r="E16" s="5"/>
      <c r="F16" s="14">
        <f>SUM(G16:V16)</f>
        <v>478</v>
      </c>
      <c r="G16" s="5">
        <v>55</v>
      </c>
      <c r="H16" s="5">
        <v>56</v>
      </c>
      <c r="I16" s="5">
        <v>50</v>
      </c>
      <c r="J16" s="5">
        <v>23</v>
      </c>
      <c r="K16" s="5">
        <v>33</v>
      </c>
      <c r="L16" s="5">
        <v>26</v>
      </c>
      <c r="M16" s="5">
        <v>43</v>
      </c>
      <c r="N16" s="5">
        <v>36</v>
      </c>
      <c r="O16" s="5">
        <v>23</v>
      </c>
      <c r="P16" s="5">
        <v>27</v>
      </c>
      <c r="Q16" s="5">
        <v>25</v>
      </c>
      <c r="R16" s="5">
        <v>29</v>
      </c>
      <c r="S16" s="5">
        <v>22</v>
      </c>
      <c r="T16" s="5">
        <v>16</v>
      </c>
      <c r="U16" s="5">
        <v>14</v>
      </c>
      <c r="V16" s="5"/>
    </row>
    <row r="17" spans="1:22" ht="64.5" customHeight="1" x14ac:dyDescent="0.25">
      <c r="A17" s="29" t="s">
        <v>40</v>
      </c>
      <c r="B17" s="32" t="s">
        <v>90</v>
      </c>
      <c r="C17" s="31" t="s">
        <v>263</v>
      </c>
      <c r="D17" s="29"/>
      <c r="E17" s="5"/>
      <c r="F17" s="1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54.75" customHeight="1" x14ac:dyDescent="0.25">
      <c r="A18" s="29"/>
      <c r="B18" s="31" t="s">
        <v>87</v>
      </c>
      <c r="C18" s="31"/>
      <c r="D18" s="29" t="s">
        <v>20</v>
      </c>
      <c r="E18" s="5"/>
      <c r="F18" s="58">
        <f>F19/F20*100</f>
        <v>18.439716312056735</v>
      </c>
      <c r="G18" s="58">
        <f t="shared" ref="G18:N18" si="6">G19/G20*100</f>
        <v>32.727272727272727</v>
      </c>
      <c r="H18" s="58">
        <f t="shared" si="6"/>
        <v>14.285714285714285</v>
      </c>
      <c r="I18" s="58">
        <f t="shared" si="6"/>
        <v>8</v>
      </c>
      <c r="J18" s="58">
        <v>69.230769230769226</v>
      </c>
      <c r="K18" s="58">
        <f t="shared" si="6"/>
        <v>4.1666666666666661</v>
      </c>
      <c r="L18" s="58">
        <f t="shared" si="6"/>
        <v>0</v>
      </c>
      <c r="M18" s="58">
        <f t="shared" si="6"/>
        <v>16.666666666666664</v>
      </c>
      <c r="N18" s="58">
        <f t="shared" si="6"/>
        <v>19.444444444444446</v>
      </c>
      <c r="O18" s="14" t="e">
        <v>#DIV/0!</v>
      </c>
      <c r="P18" s="14" t="e">
        <v>#DIV/0!</v>
      </c>
      <c r="Q18" s="14" t="e">
        <f t="shared" ref="Q18" si="7">Q19/Q20*100</f>
        <v>#DIV/0!</v>
      </c>
      <c r="R18" s="14" t="e">
        <v>#DIV/0!</v>
      </c>
      <c r="S18" s="14" t="e">
        <v>#DIV/0!</v>
      </c>
      <c r="T18" s="14" t="e">
        <v>#DIV/0!</v>
      </c>
      <c r="U18" s="14" t="e">
        <v>#DIV/0!</v>
      </c>
      <c r="V18" s="14" t="e">
        <v>#DIV/0!</v>
      </c>
    </row>
    <row r="19" spans="1:22" ht="31.5" customHeight="1" x14ac:dyDescent="0.25">
      <c r="A19" s="29"/>
      <c r="B19" s="31" t="s">
        <v>88</v>
      </c>
      <c r="C19" s="31" t="s">
        <v>309</v>
      </c>
      <c r="D19" s="29" t="s">
        <v>86</v>
      </c>
      <c r="E19" s="5"/>
      <c r="F19" s="14">
        <f>SUM(G19:V19)</f>
        <v>52</v>
      </c>
      <c r="G19" s="5">
        <v>18</v>
      </c>
      <c r="H19" s="5">
        <v>8</v>
      </c>
      <c r="I19" s="5">
        <v>4</v>
      </c>
      <c r="J19" s="5">
        <v>9</v>
      </c>
      <c r="K19" s="5">
        <v>1</v>
      </c>
      <c r="L19" s="5">
        <v>0</v>
      </c>
      <c r="M19" s="5">
        <v>5</v>
      </c>
      <c r="N19" s="5">
        <v>7</v>
      </c>
      <c r="O19" s="5"/>
      <c r="P19" s="5"/>
      <c r="Q19" s="5"/>
      <c r="R19" s="5"/>
      <c r="S19" s="5"/>
      <c r="T19" s="5"/>
      <c r="U19" s="5"/>
      <c r="V19" s="5"/>
    </row>
    <row r="20" spans="1:22" ht="26.25" x14ac:dyDescent="0.25">
      <c r="A20" s="29"/>
      <c r="B20" s="31" t="s">
        <v>89</v>
      </c>
      <c r="C20" s="31"/>
      <c r="D20" s="29" t="s">
        <v>86</v>
      </c>
      <c r="E20" s="5"/>
      <c r="F20" s="14">
        <f>SUM(G20:V20)</f>
        <v>282</v>
      </c>
      <c r="G20" s="5">
        <v>55</v>
      </c>
      <c r="H20" s="5">
        <v>56</v>
      </c>
      <c r="I20" s="5">
        <v>50</v>
      </c>
      <c r="J20" s="5">
        <v>13</v>
      </c>
      <c r="K20" s="5">
        <v>24</v>
      </c>
      <c r="L20" s="5">
        <v>18</v>
      </c>
      <c r="M20" s="5">
        <v>30</v>
      </c>
      <c r="N20" s="5">
        <v>36</v>
      </c>
      <c r="O20" s="5"/>
      <c r="P20" s="5"/>
      <c r="Q20" s="5"/>
      <c r="R20" s="5"/>
      <c r="S20" s="5"/>
      <c r="T20" s="5"/>
      <c r="U20" s="5"/>
      <c r="V20" s="5"/>
    </row>
    <row r="21" spans="1:22" ht="101.25" customHeight="1" x14ac:dyDescent="0.25">
      <c r="A21" s="29" t="s">
        <v>91</v>
      </c>
      <c r="B21" s="30" t="s">
        <v>264</v>
      </c>
      <c r="C21" s="31" t="s">
        <v>265</v>
      </c>
      <c r="D21" s="29"/>
      <c r="E21" s="5"/>
      <c r="F21" s="1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85.5" customHeight="1" x14ac:dyDescent="0.25">
      <c r="A22" s="29"/>
      <c r="B22" s="31" t="s">
        <v>92</v>
      </c>
      <c r="C22" s="31"/>
      <c r="D22" s="29" t="s">
        <v>20</v>
      </c>
      <c r="E22" s="5"/>
      <c r="F22" s="58">
        <f>F23/F24*100</f>
        <v>35.204081632653065</v>
      </c>
      <c r="G22" s="58" t="e">
        <f t="shared" ref="G22:P22" si="8">G23/G24*100</f>
        <v>#DIV/0!</v>
      </c>
      <c r="H22" s="58" t="e">
        <f t="shared" si="8"/>
        <v>#DIV/0!</v>
      </c>
      <c r="I22" s="58" t="e">
        <f t="shared" si="8"/>
        <v>#DIV/0!</v>
      </c>
      <c r="J22" s="58">
        <v>70</v>
      </c>
      <c r="K22" s="58">
        <f t="shared" si="8"/>
        <v>44.444444444444443</v>
      </c>
      <c r="L22" s="58">
        <f t="shared" si="8"/>
        <v>25</v>
      </c>
      <c r="M22" s="58">
        <f t="shared" si="8"/>
        <v>23.076923076923077</v>
      </c>
      <c r="N22" s="58" t="e">
        <f t="shared" si="8"/>
        <v>#DIV/0!</v>
      </c>
      <c r="O22" s="58">
        <f t="shared" si="8"/>
        <v>30.434782608695656</v>
      </c>
      <c r="P22" s="58">
        <f t="shared" si="8"/>
        <v>29.629629629629626</v>
      </c>
      <c r="Q22" s="58">
        <f>Q23/Q24*100</f>
        <v>32</v>
      </c>
      <c r="R22" s="58">
        <v>27.586206896551722</v>
      </c>
      <c r="S22" s="58">
        <f t="shared" ref="S22" si="9">S23/S24*100</f>
        <v>36.363636363636367</v>
      </c>
      <c r="T22" s="58">
        <f t="shared" ref="T22" si="10">T23/T24*100</f>
        <v>43.75</v>
      </c>
      <c r="U22" s="58">
        <f t="shared" ref="U22" si="11">U23/U24*100</f>
        <v>50</v>
      </c>
      <c r="V22" s="58" t="e">
        <f t="shared" ref="V22" si="12">V23/V24*100</f>
        <v>#DIV/0!</v>
      </c>
    </row>
    <row r="23" spans="1:22" ht="30" customHeight="1" x14ac:dyDescent="0.25">
      <c r="A23" s="29"/>
      <c r="B23" s="31" t="s">
        <v>93</v>
      </c>
      <c r="C23" s="31" t="s">
        <v>310</v>
      </c>
      <c r="D23" s="29" t="s">
        <v>86</v>
      </c>
      <c r="E23" s="5"/>
      <c r="F23" s="14">
        <f>SUM(G23:V23)</f>
        <v>69</v>
      </c>
      <c r="G23" s="5"/>
      <c r="H23" s="5"/>
      <c r="I23" s="5"/>
      <c r="J23" s="5">
        <v>7</v>
      </c>
      <c r="K23" s="5">
        <v>4</v>
      </c>
      <c r="L23" s="5">
        <v>2</v>
      </c>
      <c r="M23" s="5">
        <v>3</v>
      </c>
      <c r="N23" s="5"/>
      <c r="O23" s="5">
        <v>7</v>
      </c>
      <c r="P23" s="5">
        <v>8</v>
      </c>
      <c r="Q23" s="5">
        <v>8</v>
      </c>
      <c r="R23" s="5">
        <v>8</v>
      </c>
      <c r="S23" s="5">
        <v>8</v>
      </c>
      <c r="T23" s="5">
        <v>7</v>
      </c>
      <c r="U23" s="5">
        <v>7</v>
      </c>
      <c r="V23" s="5"/>
    </row>
    <row r="24" spans="1:22" ht="33" customHeight="1" x14ac:dyDescent="0.25">
      <c r="A24" s="29"/>
      <c r="B24" s="31" t="s">
        <v>94</v>
      </c>
      <c r="C24" s="31"/>
      <c r="D24" s="29" t="s">
        <v>86</v>
      </c>
      <c r="E24" s="5"/>
      <c r="F24" s="14">
        <f>SUM(G24:V24)</f>
        <v>196</v>
      </c>
      <c r="G24" s="5"/>
      <c r="H24" s="5"/>
      <c r="I24" s="5"/>
      <c r="J24" s="5">
        <v>10</v>
      </c>
      <c r="K24" s="5">
        <v>9</v>
      </c>
      <c r="L24" s="5">
        <v>8</v>
      </c>
      <c r="M24" s="5">
        <v>13</v>
      </c>
      <c r="N24" s="5"/>
      <c r="O24" s="5">
        <v>23</v>
      </c>
      <c r="P24" s="5">
        <v>27</v>
      </c>
      <c r="Q24" s="5">
        <v>25</v>
      </c>
      <c r="R24" s="5">
        <v>29</v>
      </c>
      <c r="S24" s="5">
        <v>22</v>
      </c>
      <c r="T24" s="5">
        <v>16</v>
      </c>
      <c r="U24" s="5">
        <v>14</v>
      </c>
      <c r="V24" s="5"/>
    </row>
    <row r="25" spans="1:22" ht="63" customHeight="1" x14ac:dyDescent="0.25">
      <c r="A25" s="29" t="s">
        <v>95</v>
      </c>
      <c r="B25" s="30" t="s">
        <v>266</v>
      </c>
      <c r="C25" s="31" t="s">
        <v>267</v>
      </c>
      <c r="D25" s="29"/>
      <c r="E25" s="5"/>
      <c r="F25" s="1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41.25" customHeight="1" x14ac:dyDescent="0.25">
      <c r="A26" s="29"/>
      <c r="B26" s="31" t="s">
        <v>96</v>
      </c>
      <c r="C26" s="31"/>
      <c r="D26" s="29" t="s">
        <v>20</v>
      </c>
      <c r="E26" s="5"/>
      <c r="F26" s="58">
        <f>F27/F28*100</f>
        <v>74.843483210017069</v>
      </c>
      <c r="G26" s="58">
        <f t="shared" ref="G26:N26" si="13">G27/G28*100</f>
        <v>100</v>
      </c>
      <c r="H26" s="58">
        <f t="shared" si="13"/>
        <v>98.360655737704917</v>
      </c>
      <c r="I26" s="58">
        <f t="shared" si="13"/>
        <v>0</v>
      </c>
      <c r="J26" s="58">
        <v>100</v>
      </c>
      <c r="K26" s="58">
        <f t="shared" si="13"/>
        <v>70.05988023952095</v>
      </c>
      <c r="L26" s="58">
        <f t="shared" si="13"/>
        <v>0</v>
      </c>
      <c r="M26" s="58">
        <f t="shared" si="13"/>
        <v>87.301587301587304</v>
      </c>
      <c r="N26" s="58">
        <f t="shared" si="13"/>
        <v>100</v>
      </c>
      <c r="O26" s="58" t="e">
        <v>#DIV/0!</v>
      </c>
      <c r="P26" s="58" t="e">
        <v>#DIV/0!</v>
      </c>
      <c r="Q26" s="58" t="e">
        <f t="shared" ref="Q26" si="14">Q27/Q28*100</f>
        <v>#DIV/0!</v>
      </c>
      <c r="R26" s="58" t="e">
        <v>#DIV/0!</v>
      </c>
      <c r="S26" s="58" t="e">
        <v>#DIV/0!</v>
      </c>
      <c r="T26" s="58" t="e">
        <v>#DIV/0!</v>
      </c>
      <c r="U26" s="58" t="e">
        <v>#DIV/0!</v>
      </c>
      <c r="V26" s="58" t="e">
        <v>#DIV/0!</v>
      </c>
    </row>
    <row r="27" spans="1:22" ht="37.5" customHeight="1" x14ac:dyDescent="0.25">
      <c r="A27" s="29"/>
      <c r="B27" s="31" t="s">
        <v>97</v>
      </c>
      <c r="C27" s="31"/>
      <c r="D27" s="29" t="s">
        <v>86</v>
      </c>
      <c r="E27" s="5"/>
      <c r="F27" s="14">
        <f>SUM(G27:V27)</f>
        <v>2630</v>
      </c>
      <c r="G27" s="5">
        <v>922</v>
      </c>
      <c r="H27" s="5">
        <v>900</v>
      </c>
      <c r="I27" s="5">
        <v>0</v>
      </c>
      <c r="J27" s="5">
        <v>149</v>
      </c>
      <c r="K27" s="5">
        <v>117</v>
      </c>
      <c r="L27" s="5">
        <v>0</v>
      </c>
      <c r="M27" s="5">
        <v>220</v>
      </c>
      <c r="N27" s="5">
        <v>322</v>
      </c>
      <c r="O27" s="5"/>
      <c r="P27" s="5"/>
      <c r="Q27" s="5"/>
      <c r="R27" s="5"/>
      <c r="S27" s="5"/>
      <c r="T27" s="5"/>
      <c r="U27" s="5"/>
      <c r="V27" s="5"/>
    </row>
    <row r="28" spans="1:22" ht="32.25" customHeight="1" x14ac:dyDescent="0.25">
      <c r="A28" s="29"/>
      <c r="B28" s="31" t="s">
        <v>98</v>
      </c>
      <c r="C28" s="31"/>
      <c r="D28" s="29" t="s">
        <v>86</v>
      </c>
      <c r="E28" s="5"/>
      <c r="F28" s="14">
        <f>SUM(G28:V28)</f>
        <v>3514</v>
      </c>
      <c r="G28" s="5">
        <v>922</v>
      </c>
      <c r="H28" s="5">
        <v>915</v>
      </c>
      <c r="I28" s="5">
        <v>680</v>
      </c>
      <c r="J28" s="5">
        <v>149</v>
      </c>
      <c r="K28" s="5">
        <v>167</v>
      </c>
      <c r="L28" s="5">
        <v>107</v>
      </c>
      <c r="M28" s="5">
        <v>252</v>
      </c>
      <c r="N28" s="5">
        <v>322</v>
      </c>
      <c r="O28" s="5"/>
      <c r="P28" s="5"/>
      <c r="Q28" s="5"/>
      <c r="R28" s="5"/>
      <c r="S28" s="5"/>
      <c r="T28" s="5"/>
      <c r="U28" s="5"/>
      <c r="V28" s="5"/>
    </row>
    <row r="29" spans="1:22" ht="49.5" customHeight="1" x14ac:dyDescent="0.25">
      <c r="A29" s="29" t="s">
        <v>100</v>
      </c>
      <c r="B29" s="33" t="s">
        <v>99</v>
      </c>
      <c r="C29" s="31" t="s">
        <v>102</v>
      </c>
      <c r="D29" s="29"/>
      <c r="E29" s="5"/>
      <c r="F29" s="1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6.25" x14ac:dyDescent="0.25">
      <c r="A30" s="29"/>
      <c r="B30" s="31" t="s">
        <v>101</v>
      </c>
      <c r="C30" s="31"/>
      <c r="D30" s="29" t="s">
        <v>49</v>
      </c>
      <c r="E30" s="5"/>
      <c r="F30" s="14">
        <f>SUM(G30:V30)</f>
        <v>9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/>
      <c r="P30" s="5"/>
      <c r="Q30" s="5"/>
      <c r="R30" s="5"/>
      <c r="S30" s="5">
        <v>1</v>
      </c>
      <c r="T30" s="5"/>
      <c r="U30" s="5"/>
      <c r="V30" s="5"/>
    </row>
    <row r="31" spans="1:22" ht="53.25" customHeight="1" x14ac:dyDescent="0.25">
      <c r="A31" s="29" t="s">
        <v>103</v>
      </c>
      <c r="B31" s="33" t="s">
        <v>104</v>
      </c>
      <c r="C31" s="31" t="s">
        <v>106</v>
      </c>
      <c r="D31" s="29"/>
      <c r="E31" s="5"/>
      <c r="F31" s="1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6.25" x14ac:dyDescent="0.25">
      <c r="A32" s="29"/>
      <c r="B32" s="31" t="s">
        <v>105</v>
      </c>
      <c r="C32" s="29"/>
      <c r="D32" s="29" t="s">
        <v>86</v>
      </c>
      <c r="E32" s="5"/>
      <c r="F32" s="14">
        <f>SUM(G32:V32)</f>
        <v>1198</v>
      </c>
      <c r="G32" s="5">
        <v>220</v>
      </c>
      <c r="H32" s="91">
        <v>30</v>
      </c>
      <c r="I32" s="91">
        <v>175</v>
      </c>
      <c r="J32" s="91">
        <v>73</v>
      </c>
      <c r="K32" s="5">
        <v>157</v>
      </c>
      <c r="L32" s="5">
        <v>50</v>
      </c>
      <c r="M32" s="5">
        <v>156</v>
      </c>
      <c r="N32" s="91">
        <v>187</v>
      </c>
      <c r="O32" s="5"/>
      <c r="P32" s="5"/>
      <c r="Q32" s="5"/>
      <c r="R32" s="5"/>
      <c r="S32" s="5">
        <v>150</v>
      </c>
      <c r="T32" s="5"/>
      <c r="U32" s="5"/>
      <c r="V32" s="5"/>
    </row>
    <row r="33" spans="1:22" ht="79.5" customHeight="1" x14ac:dyDescent="0.25">
      <c r="A33" s="29" t="s">
        <v>108</v>
      </c>
      <c r="B33" s="33" t="s">
        <v>107</v>
      </c>
      <c r="C33" s="31" t="s">
        <v>268</v>
      </c>
      <c r="D33" s="29"/>
      <c r="E33" s="5"/>
      <c r="F33" s="1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77.25" customHeight="1" x14ac:dyDescent="0.25">
      <c r="A34" s="29"/>
      <c r="B34" s="31" t="s">
        <v>109</v>
      </c>
      <c r="C34" s="31"/>
      <c r="D34" s="29" t="s">
        <v>20</v>
      </c>
      <c r="E34" s="5"/>
      <c r="F34" s="14">
        <f>F35/F36*100</f>
        <v>25</v>
      </c>
      <c r="G34" s="14">
        <v>100</v>
      </c>
      <c r="H34" s="14">
        <v>0</v>
      </c>
      <c r="I34" s="14">
        <v>100</v>
      </c>
      <c r="J34" s="14" t="e">
        <v>#DIV/0!</v>
      </c>
      <c r="K34" s="14" t="e">
        <v>#DIV/0!</v>
      </c>
      <c r="L34" s="14" t="e">
        <v>#DIV/0!</v>
      </c>
      <c r="M34" s="14" t="e">
        <v>#DIV/0!</v>
      </c>
      <c r="N34" s="14" t="e">
        <v>#DIV/0!</v>
      </c>
      <c r="O34" s="14" t="e">
        <v>#DIV/0!</v>
      </c>
      <c r="P34" s="14" t="e">
        <v>#DIV/0!</v>
      </c>
      <c r="Q34" s="14" t="e">
        <f t="shared" ref="Q34" si="15">Q35/Q36*100</f>
        <v>#DIV/0!</v>
      </c>
      <c r="R34" s="14" t="e">
        <v>#DIV/0!</v>
      </c>
      <c r="S34" s="14" t="e">
        <v>#DIV/0!</v>
      </c>
      <c r="T34" s="14" t="e">
        <v>#DIV/0!</v>
      </c>
      <c r="U34" s="14" t="e">
        <v>#DIV/0!</v>
      </c>
      <c r="V34" s="14" t="e">
        <v>#DIV/0!</v>
      </c>
    </row>
    <row r="35" spans="1:22" ht="79.5" customHeight="1" x14ac:dyDescent="0.25">
      <c r="A35" s="29"/>
      <c r="B35" s="31" t="s">
        <v>110</v>
      </c>
      <c r="C35" s="31" t="s">
        <v>311</v>
      </c>
      <c r="D35" s="29" t="s">
        <v>49</v>
      </c>
      <c r="E35" s="5"/>
      <c r="F35" s="14">
        <f>SUM(G35:V35)</f>
        <v>2</v>
      </c>
      <c r="G35" s="5">
        <v>1</v>
      </c>
      <c r="H35" s="5">
        <v>0</v>
      </c>
      <c r="I35" s="5">
        <v>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/>
      <c r="P35" s="5"/>
      <c r="Q35" s="5"/>
      <c r="R35" s="5"/>
      <c r="S35" s="5"/>
      <c r="T35" s="5"/>
      <c r="U35" s="5"/>
      <c r="V35" s="5"/>
    </row>
    <row r="36" spans="1:22" ht="26.25" x14ac:dyDescent="0.25">
      <c r="A36" s="29"/>
      <c r="B36" s="31" t="s">
        <v>111</v>
      </c>
      <c r="C36" s="31"/>
      <c r="D36" s="29" t="s">
        <v>49</v>
      </c>
      <c r="E36" s="5"/>
      <c r="F36" s="14">
        <v>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94.5" customHeight="1" x14ac:dyDescent="0.25">
      <c r="A37" s="29" t="s">
        <v>116</v>
      </c>
      <c r="B37" s="32" t="s">
        <v>115</v>
      </c>
      <c r="C37" s="31" t="s">
        <v>269</v>
      </c>
      <c r="D37" s="29"/>
      <c r="E37" s="5"/>
      <c r="F37" s="1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78.75" customHeight="1" x14ac:dyDescent="0.25">
      <c r="A38" s="29"/>
      <c r="B38" s="31" t="s">
        <v>112</v>
      </c>
      <c r="C38" s="31"/>
      <c r="D38" s="29" t="s">
        <v>20</v>
      </c>
      <c r="E38" s="5"/>
      <c r="F38" s="14">
        <f>F39/F40*100</f>
        <v>0</v>
      </c>
      <c r="G38" s="14" t="e">
        <v>#DIV/0!</v>
      </c>
      <c r="H38" s="14" t="e">
        <v>#DIV/0!</v>
      </c>
      <c r="I38" s="14" t="e">
        <v>#DIV/0!</v>
      </c>
      <c r="J38" s="14" t="e">
        <v>#DIV/0!</v>
      </c>
      <c r="K38" s="14" t="e">
        <v>#DIV/0!</v>
      </c>
      <c r="L38" s="14" t="e">
        <v>#DIV/0!</v>
      </c>
      <c r="M38" s="14" t="e">
        <v>#DIV/0!</v>
      </c>
      <c r="N38" s="14" t="e">
        <v>#DIV/0!</v>
      </c>
      <c r="O38" s="14" t="e">
        <v>#DIV/0!</v>
      </c>
      <c r="P38" s="14" t="e">
        <v>#DIV/0!</v>
      </c>
      <c r="Q38" s="14" t="e">
        <f t="shared" ref="Q38" si="16">Q39/Q40*100</f>
        <v>#DIV/0!</v>
      </c>
      <c r="R38" s="14" t="e">
        <v>#DIV/0!</v>
      </c>
      <c r="S38" s="14" t="e">
        <v>#DIV/0!</v>
      </c>
      <c r="T38" s="14" t="e">
        <v>#DIV/0!</v>
      </c>
      <c r="U38" s="14" t="e">
        <v>#DIV/0!</v>
      </c>
      <c r="V38" s="14" t="e">
        <v>#DIV/0!</v>
      </c>
    </row>
    <row r="39" spans="1:22" ht="81" customHeight="1" x14ac:dyDescent="0.25">
      <c r="A39" s="29"/>
      <c r="B39" s="31" t="s">
        <v>113</v>
      </c>
      <c r="C39" s="31" t="s">
        <v>311</v>
      </c>
      <c r="D39" s="29" t="s">
        <v>140</v>
      </c>
      <c r="E39" s="5"/>
      <c r="F39" s="14">
        <f>SUM(G39:V39)</f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0" customHeight="1" x14ac:dyDescent="0.25">
      <c r="A40" s="29"/>
      <c r="B40" s="31" t="s">
        <v>114</v>
      </c>
      <c r="C40" s="31"/>
      <c r="D40" s="29" t="s">
        <v>140</v>
      </c>
      <c r="E40" s="5"/>
      <c r="F40" s="14">
        <v>7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66.75" customHeight="1" x14ac:dyDescent="0.25">
      <c r="A41" s="29" t="s">
        <v>117</v>
      </c>
      <c r="B41" s="33" t="s">
        <v>118</v>
      </c>
      <c r="C41" s="31" t="s">
        <v>122</v>
      </c>
      <c r="D41" s="29"/>
      <c r="E41" s="5"/>
      <c r="F41" s="1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51.75" x14ac:dyDescent="0.25">
      <c r="A42" s="29"/>
      <c r="B42" s="31" t="s">
        <v>119</v>
      </c>
      <c r="C42" s="31"/>
      <c r="D42" s="29" t="s">
        <v>20</v>
      </c>
      <c r="E42" s="5"/>
      <c r="F42" s="58">
        <f>F43/F44*100</f>
        <v>86.36363636363636</v>
      </c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39" x14ac:dyDescent="0.25">
      <c r="A43" s="29"/>
      <c r="B43" s="31" t="s">
        <v>120</v>
      </c>
      <c r="C43" s="31"/>
      <c r="D43" s="29" t="s">
        <v>86</v>
      </c>
      <c r="E43" s="5"/>
      <c r="F43" s="14">
        <f>SUM(G43:V43)</f>
        <v>38</v>
      </c>
      <c r="G43" s="5"/>
      <c r="H43" s="5"/>
      <c r="I43" s="5"/>
      <c r="J43" s="5">
        <v>2</v>
      </c>
      <c r="K43" s="5">
        <v>0</v>
      </c>
      <c r="L43" s="5">
        <v>1</v>
      </c>
      <c r="M43" s="5">
        <v>1</v>
      </c>
      <c r="N43" s="5"/>
      <c r="O43" s="5">
        <v>7</v>
      </c>
      <c r="P43" s="5">
        <v>9</v>
      </c>
      <c r="Q43" s="5">
        <v>6</v>
      </c>
      <c r="R43" s="5">
        <v>4</v>
      </c>
      <c r="S43" s="5">
        <v>4</v>
      </c>
      <c r="T43" s="5">
        <v>1</v>
      </c>
      <c r="U43" s="5">
        <v>3</v>
      </c>
      <c r="V43" s="5"/>
    </row>
    <row r="44" spans="1:22" ht="26.25" x14ac:dyDescent="0.25">
      <c r="A44" s="29"/>
      <c r="B44" s="31" t="s">
        <v>121</v>
      </c>
      <c r="C44" s="31"/>
      <c r="D44" s="29" t="s">
        <v>86</v>
      </c>
      <c r="E44" s="5"/>
      <c r="F44" s="14">
        <v>44</v>
      </c>
      <c r="G44" s="5"/>
      <c r="H44" s="5"/>
      <c r="I44" s="5"/>
      <c r="J44" s="5" t="s">
        <v>352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77.25" x14ac:dyDescent="0.25">
      <c r="A45" s="29" t="s">
        <v>123</v>
      </c>
      <c r="B45" s="33" t="s">
        <v>124</v>
      </c>
      <c r="C45" s="31" t="s">
        <v>270</v>
      </c>
      <c r="D45" s="29"/>
      <c r="E45" s="5"/>
      <c r="F45" s="1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77.25" x14ac:dyDescent="0.25">
      <c r="A46" s="29"/>
      <c r="B46" s="31" t="s">
        <v>125</v>
      </c>
      <c r="C46" s="31"/>
      <c r="D46" s="29" t="s">
        <v>20</v>
      </c>
      <c r="E46" s="5"/>
      <c r="F46" s="14">
        <f>F47/F48*100</f>
        <v>100</v>
      </c>
      <c r="G46" s="14">
        <v>100</v>
      </c>
      <c r="H46" s="14">
        <v>100</v>
      </c>
      <c r="I46" s="14">
        <v>100</v>
      </c>
      <c r="J46" s="14">
        <v>100</v>
      </c>
      <c r="K46" s="14">
        <v>100</v>
      </c>
      <c r="L46" s="14">
        <v>100</v>
      </c>
      <c r="M46" s="14">
        <v>100</v>
      </c>
      <c r="N46" s="14">
        <v>100</v>
      </c>
      <c r="O46" s="14" t="e">
        <v>#DIV/0!</v>
      </c>
      <c r="P46" s="14" t="e">
        <v>#DIV/0!</v>
      </c>
      <c r="Q46" s="14" t="e">
        <f t="shared" ref="Q46" si="17">Q47/Q48*100</f>
        <v>#DIV/0!</v>
      </c>
      <c r="R46" s="14" t="e">
        <v>#DIV/0!</v>
      </c>
      <c r="S46" s="14" t="e">
        <v>#DIV/0!</v>
      </c>
      <c r="T46" s="14" t="e">
        <v>#DIV/0!</v>
      </c>
      <c r="U46" s="14" t="e">
        <v>#DIV/0!</v>
      </c>
      <c r="V46" s="14" t="e">
        <v>#DIV/0!</v>
      </c>
    </row>
    <row r="47" spans="1:22" ht="64.5" x14ac:dyDescent="0.25">
      <c r="A47" s="29"/>
      <c r="B47" s="31" t="s">
        <v>271</v>
      </c>
      <c r="C47" s="31" t="s">
        <v>312</v>
      </c>
      <c r="D47" s="29" t="s">
        <v>86</v>
      </c>
      <c r="E47" s="5"/>
      <c r="F47" s="14">
        <f>SUM(G47:V47)</f>
        <v>61</v>
      </c>
      <c r="G47" s="5">
        <v>8</v>
      </c>
      <c r="H47" s="5">
        <v>20</v>
      </c>
      <c r="I47" s="5">
        <v>13</v>
      </c>
      <c r="J47" s="5">
        <v>5</v>
      </c>
      <c r="K47" s="5">
        <v>5</v>
      </c>
      <c r="L47" s="5">
        <v>2</v>
      </c>
      <c r="M47" s="5">
        <v>3</v>
      </c>
      <c r="N47" s="5">
        <v>5</v>
      </c>
      <c r="O47" s="5"/>
      <c r="P47" s="5"/>
      <c r="Q47" s="5"/>
      <c r="R47" s="5"/>
      <c r="S47" s="5"/>
      <c r="T47" s="5"/>
      <c r="U47" s="5"/>
      <c r="V47" s="5"/>
    </row>
    <row r="48" spans="1:22" ht="26.25" x14ac:dyDescent="0.25">
      <c r="A48" s="29"/>
      <c r="B48" s="31" t="s">
        <v>126</v>
      </c>
      <c r="C48" s="31"/>
      <c r="D48" s="29" t="s">
        <v>86</v>
      </c>
      <c r="E48" s="5"/>
      <c r="F48" s="14">
        <f>SUM(G48:V48)</f>
        <v>61</v>
      </c>
      <c r="G48" s="5">
        <v>8</v>
      </c>
      <c r="H48" s="5">
        <v>20</v>
      </c>
      <c r="I48" s="5">
        <v>13</v>
      </c>
      <c r="J48" s="5">
        <v>5</v>
      </c>
      <c r="K48" s="5">
        <v>5</v>
      </c>
      <c r="L48" s="5">
        <v>2</v>
      </c>
      <c r="M48" s="5">
        <v>3</v>
      </c>
      <c r="N48" s="5">
        <v>5</v>
      </c>
      <c r="O48" s="5"/>
      <c r="P48" s="5"/>
      <c r="Q48" s="5"/>
      <c r="R48" s="5"/>
      <c r="S48" s="5"/>
      <c r="T48" s="5"/>
      <c r="U48" s="5"/>
      <c r="V48" s="5"/>
    </row>
    <row r="49" spans="1:22" ht="64.5" x14ac:dyDescent="0.25">
      <c r="A49" s="29" t="s">
        <v>127</v>
      </c>
      <c r="B49" s="33" t="s">
        <v>128</v>
      </c>
      <c r="C49" s="31" t="s">
        <v>272</v>
      </c>
      <c r="D49" s="29"/>
      <c r="E49" s="5"/>
      <c r="F49" s="1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53.25" customHeight="1" x14ac:dyDescent="0.25">
      <c r="A50" s="29"/>
      <c r="B50" s="31" t="s">
        <v>129</v>
      </c>
      <c r="C50" s="31"/>
      <c r="D50" s="29" t="s">
        <v>20</v>
      </c>
      <c r="E50" s="5"/>
      <c r="F50" s="58">
        <f>F51/F52*100</f>
        <v>80</v>
      </c>
      <c r="G50" s="58">
        <v>100</v>
      </c>
      <c r="H50" s="58">
        <v>50</v>
      </c>
      <c r="I50" s="58">
        <v>100</v>
      </c>
      <c r="J50" s="58">
        <v>80</v>
      </c>
      <c r="K50" s="58">
        <v>80</v>
      </c>
      <c r="L50" s="58">
        <v>100</v>
      </c>
      <c r="M50" s="58">
        <v>33.333333333333329</v>
      </c>
      <c r="N50" s="58">
        <v>80</v>
      </c>
      <c r="O50" s="58" t="e">
        <v>#DIV/0!</v>
      </c>
      <c r="P50" s="58">
        <v>75</v>
      </c>
      <c r="Q50" s="58">
        <f t="shared" ref="Q50" si="18">Q51/Q52*100</f>
        <v>66.666666666666657</v>
      </c>
      <c r="R50" s="58" t="e">
        <v>#DIV/0!</v>
      </c>
      <c r="S50" s="58" t="e">
        <v>#DIV/0!</v>
      </c>
      <c r="T50" s="58" t="e">
        <v>#DIV/0!</v>
      </c>
      <c r="U50" s="58" t="e">
        <v>#DIV/0!</v>
      </c>
      <c r="V50" s="58" t="e">
        <v>#DIV/0!</v>
      </c>
    </row>
    <row r="51" spans="1:22" ht="39" x14ac:dyDescent="0.25">
      <c r="A51" s="29"/>
      <c r="B51" s="31" t="s">
        <v>130</v>
      </c>
      <c r="C51" s="31"/>
      <c r="D51" s="29" t="s">
        <v>86</v>
      </c>
      <c r="E51" s="5"/>
      <c r="F51" s="14">
        <f>SUM(G51:V51)</f>
        <v>100</v>
      </c>
      <c r="G51" s="5">
        <v>8</v>
      </c>
      <c r="H51" s="5">
        <v>10</v>
      </c>
      <c r="I51" s="5">
        <v>13</v>
      </c>
      <c r="J51" s="5">
        <v>4</v>
      </c>
      <c r="K51" s="5">
        <v>4</v>
      </c>
      <c r="L51" s="5">
        <v>2</v>
      </c>
      <c r="M51" s="5">
        <v>1</v>
      </c>
      <c r="N51" s="5">
        <v>4</v>
      </c>
      <c r="O51" s="5">
        <v>1</v>
      </c>
      <c r="P51" s="5">
        <v>3</v>
      </c>
      <c r="Q51" s="5">
        <v>2</v>
      </c>
      <c r="R51" s="5">
        <v>1</v>
      </c>
      <c r="S51" s="5">
        <v>1</v>
      </c>
      <c r="T51" s="5">
        <v>1</v>
      </c>
      <c r="U51" s="5">
        <v>0</v>
      </c>
      <c r="V51" s="102">
        <v>45</v>
      </c>
    </row>
    <row r="52" spans="1:22" ht="32.25" customHeight="1" x14ac:dyDescent="0.25">
      <c r="A52" s="29"/>
      <c r="B52" s="31" t="s">
        <v>131</v>
      </c>
      <c r="C52" s="31"/>
      <c r="D52" s="29" t="s">
        <v>86</v>
      </c>
      <c r="E52" s="5"/>
      <c r="F52" s="14">
        <f>SUM(G52:V52)</f>
        <v>125</v>
      </c>
      <c r="G52" s="5">
        <v>8</v>
      </c>
      <c r="H52" s="5">
        <v>20</v>
      </c>
      <c r="I52" s="5">
        <v>13</v>
      </c>
      <c r="J52" s="5">
        <v>5</v>
      </c>
      <c r="K52" s="5">
        <v>5</v>
      </c>
      <c r="L52" s="5">
        <v>2</v>
      </c>
      <c r="M52" s="5">
        <v>3</v>
      </c>
      <c r="N52" s="5">
        <v>5</v>
      </c>
      <c r="O52" s="5">
        <v>6</v>
      </c>
      <c r="P52" s="5">
        <v>5</v>
      </c>
      <c r="Q52" s="5">
        <v>3</v>
      </c>
      <c r="R52" s="5">
        <v>1</v>
      </c>
      <c r="S52" s="5">
        <v>2</v>
      </c>
      <c r="T52" s="5">
        <v>2</v>
      </c>
      <c r="U52" s="5">
        <v>0</v>
      </c>
      <c r="V52" s="5">
        <v>45</v>
      </c>
    </row>
    <row r="53" spans="1:22" ht="102" x14ac:dyDescent="0.25">
      <c r="A53" s="29" t="s">
        <v>136</v>
      </c>
      <c r="B53" s="32" t="s">
        <v>135</v>
      </c>
      <c r="C53" s="31" t="s">
        <v>273</v>
      </c>
      <c r="D53" s="29"/>
      <c r="E53" s="5"/>
      <c r="F53" s="1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90" x14ac:dyDescent="0.25">
      <c r="A54" s="29"/>
      <c r="B54" s="31" t="s">
        <v>132</v>
      </c>
      <c r="C54" s="31"/>
      <c r="D54" s="29" t="s">
        <v>20</v>
      </c>
      <c r="E54" s="5"/>
      <c r="F54" s="58">
        <f>F55/F56*100</f>
        <v>10.695080661222864</v>
      </c>
      <c r="G54" s="58" t="e">
        <v>#DIV/0!</v>
      </c>
      <c r="H54" s="58" t="e">
        <v>#DIV/0!</v>
      </c>
      <c r="I54" s="58" t="e">
        <v>#DIV/0!</v>
      </c>
      <c r="J54" s="58" t="e">
        <v>#DIV/0!</v>
      </c>
      <c r="K54" s="58" t="e">
        <v>#DIV/0!</v>
      </c>
      <c r="L54" s="58">
        <v>0</v>
      </c>
      <c r="M54" s="58" t="e">
        <v>#DIV/0!</v>
      </c>
      <c r="N54" s="58">
        <v>5.7575757575757578</v>
      </c>
      <c r="O54" s="58" t="e">
        <v>#DIV/0!</v>
      </c>
      <c r="P54" s="58" t="e">
        <v>#DIV/0!</v>
      </c>
      <c r="Q54" s="58" t="e">
        <f t="shared" ref="Q54" si="19">Q55/Q56*100</f>
        <v>#DIV/0!</v>
      </c>
      <c r="R54" s="58" t="e">
        <v>#DIV/0!</v>
      </c>
      <c r="S54" s="58" t="e">
        <v>#DIV/0!</v>
      </c>
      <c r="T54" s="58" t="e">
        <v>#DIV/0!</v>
      </c>
      <c r="U54" s="58" t="e">
        <v>#DIV/0!</v>
      </c>
      <c r="V54" s="58" t="e">
        <v>#DIV/0!</v>
      </c>
    </row>
    <row r="55" spans="1:22" ht="78" customHeight="1" x14ac:dyDescent="0.25">
      <c r="A55" s="29"/>
      <c r="B55" s="31" t="s">
        <v>133</v>
      </c>
      <c r="C55" s="31"/>
      <c r="D55" s="29" t="s">
        <v>86</v>
      </c>
      <c r="E55" s="5"/>
      <c r="F55" s="14">
        <v>537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>
        <v>537</v>
      </c>
    </row>
    <row r="56" spans="1:22" ht="26.25" x14ac:dyDescent="0.25">
      <c r="A56" s="29"/>
      <c r="B56" s="31" t="s">
        <v>134</v>
      </c>
      <c r="C56" s="31"/>
      <c r="D56" s="29" t="s">
        <v>86</v>
      </c>
      <c r="E56" s="5"/>
      <c r="F56" s="14">
        <v>5021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64.5" x14ac:dyDescent="0.25">
      <c r="A57" s="29" t="s">
        <v>151</v>
      </c>
      <c r="B57" s="32" t="s">
        <v>259</v>
      </c>
      <c r="C57" s="31" t="s">
        <v>274</v>
      </c>
      <c r="D57" s="29"/>
      <c r="E57" s="5"/>
      <c r="F57" s="1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51.75" x14ac:dyDescent="0.25">
      <c r="A58" s="29"/>
      <c r="B58" s="31" t="s">
        <v>137</v>
      </c>
      <c r="C58" s="31"/>
      <c r="D58" s="29" t="s">
        <v>20</v>
      </c>
      <c r="E58" s="5"/>
      <c r="F58" s="58">
        <f>F59/F60*100</f>
        <v>11.571400119498108</v>
      </c>
      <c r="G58" s="58" t="e">
        <f t="shared" ref="G58:Q58" si="20">G59/G60*100</f>
        <v>#VALUE!</v>
      </c>
      <c r="H58" s="58" t="e">
        <f t="shared" si="20"/>
        <v>#DIV/0!</v>
      </c>
      <c r="I58" s="58" t="e">
        <f t="shared" si="20"/>
        <v>#DIV/0!</v>
      </c>
      <c r="J58" s="58" t="e">
        <v>#DIV/0!</v>
      </c>
      <c r="K58" s="58" t="e">
        <f t="shared" si="20"/>
        <v>#DIV/0!</v>
      </c>
      <c r="L58" s="58" t="e">
        <f t="shared" si="20"/>
        <v>#DIV/0!</v>
      </c>
      <c r="M58" s="58" t="e">
        <f t="shared" si="20"/>
        <v>#DIV/0!</v>
      </c>
      <c r="N58" s="58" t="e">
        <f t="shared" si="20"/>
        <v>#DIV/0!</v>
      </c>
      <c r="O58" s="58" t="e">
        <f t="shared" si="20"/>
        <v>#DIV/0!</v>
      </c>
      <c r="P58" s="58" t="e">
        <f t="shared" si="20"/>
        <v>#DIV/0!</v>
      </c>
      <c r="Q58" s="58" t="e">
        <f t="shared" si="20"/>
        <v>#DIV/0!</v>
      </c>
      <c r="R58" s="58" t="e">
        <v>#DIV/0!</v>
      </c>
      <c r="S58" s="58" t="e">
        <f t="shared" ref="S58" si="21">S59/S60*100</f>
        <v>#DIV/0!</v>
      </c>
      <c r="T58" s="58" t="e">
        <f t="shared" ref="T58" si="22">T59/T60*100</f>
        <v>#DIV/0!</v>
      </c>
      <c r="U58" s="58" t="e">
        <f t="shared" ref="U58" si="23">U59/U60*100</f>
        <v>#DIV/0!</v>
      </c>
      <c r="V58" s="58" t="e">
        <f t="shared" ref="V58" si="24">V59/V60*100</f>
        <v>#DIV/0!</v>
      </c>
    </row>
    <row r="59" spans="1:22" ht="70.5" customHeight="1" x14ac:dyDescent="0.25">
      <c r="A59" s="29"/>
      <c r="B59" s="31" t="s">
        <v>138</v>
      </c>
      <c r="C59" s="31"/>
      <c r="D59" s="29" t="s">
        <v>86</v>
      </c>
      <c r="E59" s="5"/>
      <c r="F59" s="14">
        <f>SUM(G59:V59)</f>
        <v>581</v>
      </c>
      <c r="G59" s="5">
        <v>35</v>
      </c>
      <c r="H59" s="102">
        <v>30</v>
      </c>
      <c r="I59" s="91">
        <v>10</v>
      </c>
      <c r="J59" s="91">
        <v>23</v>
      </c>
      <c r="K59" s="91">
        <v>23</v>
      </c>
      <c r="L59" s="5">
        <v>36</v>
      </c>
      <c r="M59" s="91">
        <v>20</v>
      </c>
      <c r="N59" s="91">
        <v>25</v>
      </c>
      <c r="O59" s="5">
        <v>21</v>
      </c>
      <c r="P59" s="5">
        <v>30</v>
      </c>
      <c r="Q59" s="5">
        <v>24</v>
      </c>
      <c r="R59" s="5">
        <v>27</v>
      </c>
      <c r="S59" s="5">
        <v>40</v>
      </c>
      <c r="T59" s="103">
        <v>17</v>
      </c>
      <c r="U59" s="5">
        <v>42</v>
      </c>
      <c r="V59" s="5">
        <v>178</v>
      </c>
    </row>
    <row r="60" spans="1:22" ht="26.25" x14ac:dyDescent="0.25">
      <c r="A60" s="29"/>
      <c r="B60" s="31" t="s">
        <v>139</v>
      </c>
      <c r="C60" s="31"/>
      <c r="D60" s="29" t="s">
        <v>86</v>
      </c>
      <c r="E60" s="5"/>
      <c r="F60" s="14">
        <v>5021</v>
      </c>
      <c r="G60" s="5" t="s">
        <v>352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64.5" x14ac:dyDescent="0.25">
      <c r="A61" s="31" t="s">
        <v>152</v>
      </c>
      <c r="B61" s="32" t="s">
        <v>260</v>
      </c>
      <c r="C61" s="31" t="s">
        <v>275</v>
      </c>
      <c r="D61" s="29"/>
      <c r="E61" s="5"/>
      <c r="F61" s="1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51.75" x14ac:dyDescent="0.25">
      <c r="A62" s="31"/>
      <c r="B62" s="31" t="s">
        <v>153</v>
      </c>
      <c r="C62" s="31"/>
      <c r="D62" s="29" t="s">
        <v>20</v>
      </c>
      <c r="E62" s="5"/>
      <c r="F62" s="58">
        <f>F63/F64*100</f>
        <v>14.220274845648278</v>
      </c>
      <c r="G62" s="58" t="e">
        <f t="shared" ref="G62:V62" si="25">G63/G64*100</f>
        <v>#DIV/0!</v>
      </c>
      <c r="H62" s="58" t="e">
        <f t="shared" si="25"/>
        <v>#DIV/0!</v>
      </c>
      <c r="I62" s="58" t="e">
        <f t="shared" si="25"/>
        <v>#DIV/0!</v>
      </c>
      <c r="J62" s="58" t="e">
        <v>#DIV/0!</v>
      </c>
      <c r="K62" s="58" t="e">
        <f t="shared" si="25"/>
        <v>#DIV/0!</v>
      </c>
      <c r="L62" s="58" t="e">
        <f t="shared" si="25"/>
        <v>#DIV/0!</v>
      </c>
      <c r="M62" s="58" t="e">
        <f t="shared" si="25"/>
        <v>#DIV/0!</v>
      </c>
      <c r="N62" s="58" t="e">
        <f t="shared" si="25"/>
        <v>#DIV/0!</v>
      </c>
      <c r="O62" s="58" t="e">
        <f t="shared" si="25"/>
        <v>#DIV/0!</v>
      </c>
      <c r="P62" s="58" t="e">
        <f t="shared" si="25"/>
        <v>#DIV/0!</v>
      </c>
      <c r="Q62" s="58" t="e">
        <f t="shared" si="25"/>
        <v>#DIV/0!</v>
      </c>
      <c r="R62" s="58" t="e">
        <v>#DIV/0!</v>
      </c>
      <c r="S62" s="58" t="e">
        <f t="shared" si="25"/>
        <v>#DIV/0!</v>
      </c>
      <c r="T62" s="58" t="e">
        <f t="shared" si="25"/>
        <v>#DIV/0!</v>
      </c>
      <c r="U62" s="58" t="e">
        <f t="shared" si="25"/>
        <v>#DIV/0!</v>
      </c>
      <c r="V62" s="58" t="e">
        <f t="shared" si="25"/>
        <v>#DIV/0!</v>
      </c>
    </row>
    <row r="63" spans="1:22" ht="64.5" x14ac:dyDescent="0.25">
      <c r="A63" s="31"/>
      <c r="B63" s="31" t="s">
        <v>154</v>
      </c>
      <c r="C63" s="31"/>
      <c r="D63" s="29" t="s">
        <v>86</v>
      </c>
      <c r="E63" s="5"/>
      <c r="F63" s="14">
        <f>SUM(G63:V63)</f>
        <v>714</v>
      </c>
      <c r="G63" s="5">
        <v>90</v>
      </c>
      <c r="H63" s="5">
        <v>79</v>
      </c>
      <c r="I63" s="91">
        <v>68</v>
      </c>
      <c r="J63" s="91">
        <v>15</v>
      </c>
      <c r="K63" s="5">
        <v>36</v>
      </c>
      <c r="L63" s="5">
        <v>74</v>
      </c>
      <c r="M63" s="91">
        <v>41</v>
      </c>
      <c r="N63" s="5">
        <v>94</v>
      </c>
      <c r="O63" s="91">
        <v>15</v>
      </c>
      <c r="P63" s="91">
        <v>44</v>
      </c>
      <c r="Q63" s="5">
        <v>16</v>
      </c>
      <c r="R63" s="91">
        <v>14</v>
      </c>
      <c r="S63" s="91">
        <v>40</v>
      </c>
      <c r="T63" s="5">
        <v>23</v>
      </c>
      <c r="U63" s="98">
        <v>4</v>
      </c>
      <c r="V63" s="5">
        <v>61</v>
      </c>
    </row>
    <row r="64" spans="1:22" ht="26.25" x14ac:dyDescent="0.25">
      <c r="A64" s="31"/>
      <c r="B64" s="31" t="s">
        <v>155</v>
      </c>
      <c r="C64" s="31"/>
      <c r="D64" s="29" t="s">
        <v>86</v>
      </c>
      <c r="E64" s="5"/>
      <c r="F64" s="14">
        <v>5021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98"/>
      <c r="V64" s="5"/>
    </row>
    <row r="65" spans="1:22" ht="64.5" x14ac:dyDescent="0.25">
      <c r="A65" s="31" t="s">
        <v>156</v>
      </c>
      <c r="B65" s="33" t="s">
        <v>353</v>
      </c>
      <c r="C65" s="31" t="s">
        <v>276</v>
      </c>
      <c r="D65" s="29"/>
      <c r="E65" s="5"/>
      <c r="F65" s="1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98"/>
      <c r="V65" s="5"/>
    </row>
    <row r="66" spans="1:22" ht="51.75" x14ac:dyDescent="0.25">
      <c r="A66" s="29"/>
      <c r="B66" s="31" t="s">
        <v>277</v>
      </c>
      <c r="C66" s="31"/>
      <c r="D66" s="29" t="s">
        <v>20</v>
      </c>
      <c r="E66" s="5"/>
      <c r="F66" s="58">
        <f>F67/F68*100</f>
        <v>9.9382593108942441</v>
      </c>
      <c r="G66" s="58" t="e">
        <f t="shared" ref="G66:P66" si="26">G67/G68*100</f>
        <v>#DIV/0!</v>
      </c>
      <c r="H66" s="58" t="e">
        <f t="shared" si="26"/>
        <v>#DIV/0!</v>
      </c>
      <c r="I66" s="58" t="e">
        <f t="shared" si="26"/>
        <v>#DIV/0!</v>
      </c>
      <c r="J66" s="58" t="e">
        <v>#DIV/0!</v>
      </c>
      <c r="K66" s="58" t="e">
        <f t="shared" si="26"/>
        <v>#DIV/0!</v>
      </c>
      <c r="L66" s="58" t="e">
        <f t="shared" si="26"/>
        <v>#DIV/0!</v>
      </c>
      <c r="M66" s="58" t="e">
        <f t="shared" si="26"/>
        <v>#DIV/0!</v>
      </c>
      <c r="N66" s="58" t="e">
        <f t="shared" si="26"/>
        <v>#DIV/0!</v>
      </c>
      <c r="O66" s="58" t="e">
        <f t="shared" si="26"/>
        <v>#DIV/0!</v>
      </c>
      <c r="P66" s="58" t="e">
        <f t="shared" si="26"/>
        <v>#DIV/0!</v>
      </c>
      <c r="Q66" s="58" t="e">
        <f t="shared" ref="Q66" si="27">Q67/Q68*100</f>
        <v>#DIV/0!</v>
      </c>
      <c r="R66" s="58" t="e">
        <v>#DIV/0!</v>
      </c>
      <c r="S66" s="58" t="e">
        <v>#DIV/0!</v>
      </c>
      <c r="T66" s="58" t="e">
        <v>#DIV/0!</v>
      </c>
      <c r="U66" s="58" t="e">
        <v>#DIV/0!</v>
      </c>
      <c r="V66" s="58" t="e">
        <v>#DIV/0!</v>
      </c>
    </row>
    <row r="67" spans="1:22" ht="64.5" x14ac:dyDescent="0.25">
      <c r="A67" s="29"/>
      <c r="B67" s="31" t="s">
        <v>278</v>
      </c>
      <c r="C67" s="31"/>
      <c r="D67" s="29" t="s">
        <v>86</v>
      </c>
      <c r="E67" s="5"/>
      <c r="F67" s="14">
        <f>SUM(G67:V67)</f>
        <v>499</v>
      </c>
      <c r="G67" s="5">
        <v>73</v>
      </c>
      <c r="H67" s="102">
        <v>62</v>
      </c>
      <c r="I67" s="91">
        <v>10</v>
      </c>
      <c r="J67" s="91">
        <v>15</v>
      </c>
      <c r="K67" s="5">
        <v>19</v>
      </c>
      <c r="L67" s="5">
        <v>15</v>
      </c>
      <c r="M67" s="91">
        <v>17</v>
      </c>
      <c r="N67" s="5">
        <v>47</v>
      </c>
      <c r="O67" s="5">
        <v>45</v>
      </c>
      <c r="P67" s="91">
        <v>29</v>
      </c>
      <c r="Q67" s="91">
        <v>24</v>
      </c>
      <c r="R67" s="91">
        <v>8</v>
      </c>
      <c r="S67" s="91">
        <v>40</v>
      </c>
      <c r="T67" s="5">
        <v>10</v>
      </c>
      <c r="U67" s="102">
        <v>34</v>
      </c>
      <c r="V67" s="5">
        <v>51</v>
      </c>
    </row>
    <row r="68" spans="1:22" ht="26.25" x14ac:dyDescent="0.25">
      <c r="A68" s="29"/>
      <c r="B68" s="31" t="s">
        <v>157</v>
      </c>
      <c r="C68" s="31"/>
      <c r="D68" s="29" t="s">
        <v>86</v>
      </c>
      <c r="E68" s="5"/>
      <c r="F68" s="14">
        <v>5021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64.5" x14ac:dyDescent="0.25">
      <c r="A69" s="29" t="s">
        <v>158</v>
      </c>
      <c r="B69" s="33" t="s">
        <v>159</v>
      </c>
      <c r="C69" s="31" t="s">
        <v>279</v>
      </c>
      <c r="D69" s="29"/>
      <c r="E69" s="5"/>
      <c r="F69" s="1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6.25" x14ac:dyDescent="0.25">
      <c r="A70" s="29"/>
      <c r="B70" s="31" t="s">
        <v>160</v>
      </c>
      <c r="C70" s="31"/>
      <c r="D70" s="29" t="s">
        <v>20</v>
      </c>
      <c r="E70" s="5"/>
      <c r="F70" s="58">
        <f>F71/F72*100</f>
        <v>72.41379310344827</v>
      </c>
      <c r="G70" s="58">
        <f t="shared" ref="G70:P70" si="28">G71/G72*100</f>
        <v>69.230769230769226</v>
      </c>
      <c r="H70" s="58">
        <f t="shared" si="28"/>
        <v>25</v>
      </c>
      <c r="I70" s="58">
        <f t="shared" si="28"/>
        <v>100</v>
      </c>
      <c r="J70" s="58" t="e">
        <v>#DIV/0!</v>
      </c>
      <c r="K70" s="58" t="e">
        <f t="shared" si="28"/>
        <v>#DIV/0!</v>
      </c>
      <c r="L70" s="58" t="e">
        <f t="shared" si="28"/>
        <v>#DIV/0!</v>
      </c>
      <c r="M70" s="58">
        <f t="shared" si="28"/>
        <v>100</v>
      </c>
      <c r="N70" s="58">
        <f t="shared" si="28"/>
        <v>100</v>
      </c>
      <c r="O70" s="58" t="e">
        <f t="shared" si="28"/>
        <v>#DIV/0!</v>
      </c>
      <c r="P70" s="58" t="e">
        <f t="shared" si="28"/>
        <v>#DIV/0!</v>
      </c>
      <c r="Q70" s="58" t="e">
        <f t="shared" ref="Q70" si="29">Q71/Q72*100</f>
        <v>#DIV/0!</v>
      </c>
      <c r="R70" s="58" t="e">
        <v>#DIV/0!</v>
      </c>
      <c r="S70" s="58" t="e">
        <v>#DIV/0!</v>
      </c>
      <c r="T70" s="58" t="e">
        <v>#DIV/0!</v>
      </c>
      <c r="U70" s="58" t="e">
        <v>#DIV/0!</v>
      </c>
      <c r="V70" s="58" t="e">
        <v>#DIV/0!</v>
      </c>
    </row>
    <row r="71" spans="1:22" ht="26.25" x14ac:dyDescent="0.25">
      <c r="A71" s="29"/>
      <c r="B71" s="31" t="s">
        <v>161</v>
      </c>
      <c r="C71" s="31"/>
      <c r="D71" s="29" t="s">
        <v>86</v>
      </c>
      <c r="E71" s="5"/>
      <c r="F71" s="14">
        <f>SUM(G71:V71)</f>
        <v>42</v>
      </c>
      <c r="G71" s="5">
        <v>9</v>
      </c>
      <c r="H71" s="5">
        <v>4</v>
      </c>
      <c r="I71" s="5">
        <v>15</v>
      </c>
      <c r="J71" s="5"/>
      <c r="K71" s="5"/>
      <c r="L71" s="5">
        <v>0</v>
      </c>
      <c r="M71" s="5">
        <v>7</v>
      </c>
      <c r="N71" s="5">
        <v>7</v>
      </c>
      <c r="O71" s="5"/>
      <c r="P71" s="5"/>
      <c r="Q71" s="5"/>
      <c r="R71" s="5"/>
      <c r="S71" s="5"/>
      <c r="T71" s="5"/>
      <c r="U71" s="5"/>
      <c r="V71" s="5"/>
    </row>
    <row r="72" spans="1:22" x14ac:dyDescent="0.25">
      <c r="A72" s="29"/>
      <c r="B72" s="31" t="s">
        <v>162</v>
      </c>
      <c r="C72" s="31"/>
      <c r="D72" s="29" t="s">
        <v>86</v>
      </c>
      <c r="E72" s="5"/>
      <c r="F72" s="14">
        <f>SUM(G72:V72)</f>
        <v>58</v>
      </c>
      <c r="G72" s="5">
        <v>13</v>
      </c>
      <c r="H72" s="5">
        <v>16</v>
      </c>
      <c r="I72" s="5">
        <v>15</v>
      </c>
      <c r="J72" s="5"/>
      <c r="K72" s="5"/>
      <c r="L72" s="5">
        <v>0</v>
      </c>
      <c r="M72" s="5">
        <v>7</v>
      </c>
      <c r="N72" s="5">
        <v>7</v>
      </c>
      <c r="O72" s="5"/>
      <c r="P72" s="5"/>
      <c r="Q72" s="5"/>
      <c r="R72" s="5"/>
      <c r="S72" s="5"/>
      <c r="T72" s="5"/>
      <c r="U72" s="5"/>
      <c r="V72" s="5"/>
    </row>
    <row r="73" spans="1:22" ht="96.75" customHeight="1" x14ac:dyDescent="0.25">
      <c r="A73" s="29" t="s">
        <v>163</v>
      </c>
      <c r="B73" s="33" t="s">
        <v>164</v>
      </c>
      <c r="C73" s="31" t="s">
        <v>280</v>
      </c>
      <c r="D73" s="29"/>
      <c r="E73" s="5"/>
      <c r="F73" s="1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07.25" customHeight="1" x14ac:dyDescent="0.25">
      <c r="A74" s="29"/>
      <c r="B74" s="31" t="s">
        <v>165</v>
      </c>
      <c r="C74" s="31"/>
      <c r="D74" s="29" t="s">
        <v>20</v>
      </c>
      <c r="E74" s="5"/>
      <c r="F74" s="58">
        <f>F75/F76*100</f>
        <v>98.68421052631578</v>
      </c>
      <c r="G74" s="58" t="e">
        <v>#DIV/0!</v>
      </c>
      <c r="H74" s="58" t="e">
        <v>#DIV/0!</v>
      </c>
      <c r="I74" s="58" t="e">
        <v>#DIV/0!</v>
      </c>
      <c r="J74" s="58" t="e">
        <v>#DIV/0!</v>
      </c>
      <c r="K74" s="58">
        <v>98.68421052631578</v>
      </c>
      <c r="L74" s="58" t="e">
        <v>#DIV/0!</v>
      </c>
      <c r="M74" s="58" t="e">
        <v>#DIV/0!</v>
      </c>
      <c r="N74" s="58" t="e">
        <v>#DIV/0!</v>
      </c>
      <c r="O74" s="58" t="e">
        <v>#DIV/0!</v>
      </c>
      <c r="P74" s="58" t="e">
        <v>#DIV/0!</v>
      </c>
      <c r="Q74" s="58" t="e">
        <f t="shared" ref="Q74" si="30">Q75/Q76*100</f>
        <v>#DIV/0!</v>
      </c>
      <c r="R74" s="58" t="e">
        <v>#DIV/0!</v>
      </c>
      <c r="S74" s="58" t="e">
        <v>#DIV/0!</v>
      </c>
      <c r="T74" s="58" t="e">
        <v>#DIV/0!</v>
      </c>
      <c r="U74" s="58" t="e">
        <v>#DIV/0!</v>
      </c>
      <c r="V74" s="58" t="e">
        <v>#DIV/0!</v>
      </c>
    </row>
    <row r="75" spans="1:22" ht="174" customHeight="1" x14ac:dyDescent="0.25">
      <c r="A75" s="29"/>
      <c r="B75" s="31" t="s">
        <v>166</v>
      </c>
      <c r="C75" s="31"/>
      <c r="D75" s="29" t="s">
        <v>86</v>
      </c>
      <c r="E75" s="5"/>
      <c r="F75" s="14">
        <f>SUM(G75:V75)</f>
        <v>150</v>
      </c>
      <c r="G75" s="5"/>
      <c r="H75" s="5"/>
      <c r="I75" s="5"/>
      <c r="J75" s="5"/>
      <c r="K75" s="5">
        <v>150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13.25" customHeight="1" x14ac:dyDescent="0.25">
      <c r="A76" s="29"/>
      <c r="B76" s="31" t="s">
        <v>167</v>
      </c>
      <c r="C76" s="31"/>
      <c r="D76" s="29" t="s">
        <v>86</v>
      </c>
      <c r="E76" s="5"/>
      <c r="F76" s="14">
        <f>SUM(G76:V76)</f>
        <v>152</v>
      </c>
      <c r="G76" s="5"/>
      <c r="H76" s="5"/>
      <c r="I76" s="5"/>
      <c r="J76" s="5"/>
      <c r="K76" s="5">
        <v>152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64.5" x14ac:dyDescent="0.25">
      <c r="A77" s="29" t="s">
        <v>168</v>
      </c>
      <c r="B77" s="32" t="s">
        <v>169</v>
      </c>
      <c r="C77" s="31" t="s">
        <v>281</v>
      </c>
      <c r="D77" s="29"/>
      <c r="E77" s="5"/>
      <c r="F77" s="1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9" customHeight="1" x14ac:dyDescent="0.25">
      <c r="A78" s="29"/>
      <c r="B78" s="31" t="s">
        <v>170</v>
      </c>
      <c r="C78" s="31"/>
      <c r="D78" s="29" t="s">
        <v>20</v>
      </c>
      <c r="E78" s="5"/>
      <c r="F78" s="58">
        <f>F79/F80*100</f>
        <v>100</v>
      </c>
      <c r="G78" s="58">
        <f t="shared" ref="G78:N78" si="31">G79/G80*100</f>
        <v>100</v>
      </c>
      <c r="H78" s="58">
        <f t="shared" si="31"/>
        <v>100</v>
      </c>
      <c r="I78" s="58">
        <f t="shared" si="31"/>
        <v>100</v>
      </c>
      <c r="J78" s="58">
        <v>100</v>
      </c>
      <c r="K78" s="58">
        <f t="shared" si="31"/>
        <v>100</v>
      </c>
      <c r="L78" s="58">
        <f t="shared" si="31"/>
        <v>100</v>
      </c>
      <c r="M78" s="58">
        <f t="shared" si="31"/>
        <v>100</v>
      </c>
      <c r="N78" s="58">
        <f t="shared" si="31"/>
        <v>100</v>
      </c>
      <c r="O78" s="58" t="e">
        <v>#DIV/0!</v>
      </c>
      <c r="P78" s="58" t="e">
        <v>#DIV/0!</v>
      </c>
      <c r="Q78" s="58" t="e">
        <f t="shared" ref="Q78" si="32">Q79/Q80*100</f>
        <v>#DIV/0!</v>
      </c>
      <c r="R78" s="58" t="e">
        <v>#DIV/0!</v>
      </c>
      <c r="S78" s="58" t="e">
        <v>#DIV/0!</v>
      </c>
      <c r="T78" s="58" t="e">
        <v>#DIV/0!</v>
      </c>
      <c r="U78" s="58" t="e">
        <v>#DIV/0!</v>
      </c>
      <c r="V78" s="58" t="e">
        <v>#DIV/0!</v>
      </c>
    </row>
    <row r="79" spans="1:22" ht="51.75" x14ac:dyDescent="0.25">
      <c r="A79" s="29"/>
      <c r="B79" s="31" t="s">
        <v>171</v>
      </c>
      <c r="C79" s="31"/>
      <c r="D79" s="29" t="s">
        <v>86</v>
      </c>
      <c r="E79" s="5"/>
      <c r="F79" s="14">
        <f>SUM(G79:V79)</f>
        <v>3514</v>
      </c>
      <c r="G79" s="5">
        <v>922</v>
      </c>
      <c r="H79" s="5">
        <v>915</v>
      </c>
      <c r="I79" s="5">
        <v>680</v>
      </c>
      <c r="J79" s="5">
        <v>149</v>
      </c>
      <c r="K79" s="5">
        <v>167</v>
      </c>
      <c r="L79" s="5">
        <v>107</v>
      </c>
      <c r="M79" s="5">
        <v>252</v>
      </c>
      <c r="N79" s="5">
        <v>322</v>
      </c>
      <c r="O79" s="5"/>
      <c r="P79" s="5"/>
      <c r="Q79" s="5"/>
      <c r="R79" s="5"/>
      <c r="S79" s="5"/>
      <c r="T79" s="5"/>
      <c r="U79" s="5"/>
      <c r="V79" s="5"/>
    </row>
    <row r="80" spans="1:22" x14ac:dyDescent="0.25">
      <c r="A80" s="29"/>
      <c r="B80" s="31" t="s">
        <v>172</v>
      </c>
      <c r="C80" s="31"/>
      <c r="D80" s="29" t="s">
        <v>86</v>
      </c>
      <c r="E80" s="5"/>
      <c r="F80" s="14">
        <f>SUM(G80:V80)</f>
        <v>3514</v>
      </c>
      <c r="G80" s="5">
        <v>922</v>
      </c>
      <c r="H80" s="5">
        <v>915</v>
      </c>
      <c r="I80" s="5">
        <v>680</v>
      </c>
      <c r="J80" s="5">
        <v>149</v>
      </c>
      <c r="K80" s="5">
        <v>167</v>
      </c>
      <c r="L80" s="5">
        <v>107</v>
      </c>
      <c r="M80" s="5">
        <v>252</v>
      </c>
      <c r="N80" s="5">
        <v>322</v>
      </c>
      <c r="O80" s="5"/>
      <c r="P80" s="5"/>
      <c r="Q80" s="5"/>
      <c r="R80" s="5"/>
      <c r="S80" s="5"/>
      <c r="T80" s="5"/>
      <c r="U80" s="5"/>
      <c r="V80" s="5"/>
    </row>
    <row r="81" spans="1:22" ht="64.5" x14ac:dyDescent="0.25">
      <c r="A81" s="29" t="s">
        <v>177</v>
      </c>
      <c r="B81" s="33" t="s">
        <v>173</v>
      </c>
      <c r="C81" s="31" t="s">
        <v>282</v>
      </c>
      <c r="D81" s="29"/>
      <c r="E81" s="5"/>
      <c r="F81" s="1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51.75" x14ac:dyDescent="0.25">
      <c r="A82" s="29"/>
      <c r="B82" s="31" t="s">
        <v>174</v>
      </c>
      <c r="C82" s="31"/>
      <c r="D82" s="29" t="s">
        <v>20</v>
      </c>
      <c r="E82" s="5"/>
      <c r="F82" s="58">
        <f>F83/F84*100</f>
        <v>100</v>
      </c>
      <c r="G82" s="58">
        <v>100</v>
      </c>
      <c r="H82" s="58">
        <v>100</v>
      </c>
      <c r="I82" s="58">
        <v>100</v>
      </c>
      <c r="J82" s="58">
        <v>100</v>
      </c>
      <c r="K82" s="58">
        <v>100</v>
      </c>
      <c r="L82" s="58">
        <v>100</v>
      </c>
      <c r="M82" s="58">
        <v>100</v>
      </c>
      <c r="N82" s="58">
        <v>100</v>
      </c>
      <c r="O82" s="58" t="e">
        <v>#DIV/0!</v>
      </c>
      <c r="P82" s="58" t="e">
        <v>#DIV/0!</v>
      </c>
      <c r="Q82" s="58">
        <f t="shared" ref="Q82" si="33">Q83/Q84*100</f>
        <v>100</v>
      </c>
      <c r="R82" s="58" t="e">
        <v>#DIV/0!</v>
      </c>
      <c r="S82" s="58" t="e">
        <v>#DIV/0!</v>
      </c>
      <c r="T82" s="58" t="e">
        <v>#DIV/0!</v>
      </c>
      <c r="U82" s="58">
        <v>100</v>
      </c>
      <c r="V82" s="58" t="e">
        <v>#DIV/0!</v>
      </c>
    </row>
    <row r="83" spans="1:22" ht="51.75" x14ac:dyDescent="0.25">
      <c r="A83" s="29"/>
      <c r="B83" s="31" t="s">
        <v>175</v>
      </c>
      <c r="C83" s="31" t="s">
        <v>313</v>
      </c>
      <c r="D83" s="29" t="s">
        <v>140</v>
      </c>
      <c r="E83" s="5"/>
      <c r="F83" s="14">
        <f>SUM(G83:V83)</f>
        <v>16</v>
      </c>
      <c r="G83" s="5">
        <v>1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  <c r="N83" s="5">
        <v>1</v>
      </c>
      <c r="O83" s="5">
        <v>1</v>
      </c>
      <c r="P83" s="5">
        <v>1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</row>
    <row r="84" spans="1:22" ht="26.25" x14ac:dyDescent="0.25">
      <c r="A84" s="29"/>
      <c r="B84" s="31" t="s">
        <v>176</v>
      </c>
      <c r="C84" s="31"/>
      <c r="D84" s="29" t="s">
        <v>140</v>
      </c>
      <c r="E84" s="5"/>
      <c r="F84" s="14">
        <f>SUM(G84:V84)</f>
        <v>16</v>
      </c>
      <c r="G84" s="5">
        <v>1</v>
      </c>
      <c r="H84" s="5">
        <v>1</v>
      </c>
      <c r="I84" s="5">
        <v>1</v>
      </c>
      <c r="J84" s="5">
        <v>1</v>
      </c>
      <c r="K84" s="5">
        <v>1</v>
      </c>
      <c r="L84" s="5">
        <v>1</v>
      </c>
      <c r="M84" s="5">
        <v>1</v>
      </c>
      <c r="N84" s="5">
        <v>1</v>
      </c>
      <c r="O84" s="5">
        <v>1</v>
      </c>
      <c r="P84" s="5">
        <v>1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</row>
  </sheetData>
  <pageMargins left="0.31496062992125984" right="0.31496062992125984" top="0.35433070866141736" bottom="0.35433070866141736" header="0.31496062992125984" footer="0.31496062992125984"/>
  <pageSetup paperSize="9" scale="70" fitToWidth="2" fitToHeight="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workbookViewId="0">
      <pane ySplit="1" topLeftCell="A23" activePane="bottomLeft" state="frozen"/>
      <selection activeCell="F1" sqref="F1"/>
      <selection pane="bottomLeft" activeCell="I28" sqref="I28"/>
    </sheetView>
  </sheetViews>
  <sheetFormatPr defaultRowHeight="15" x14ac:dyDescent="0.25"/>
  <cols>
    <col min="1" max="1" width="4.42578125" customWidth="1"/>
    <col min="2" max="2" width="35.5703125" customWidth="1"/>
    <col min="3" max="3" width="23.140625" customWidth="1"/>
    <col min="4" max="4" width="6.7109375" customWidth="1"/>
    <col min="5" max="5" width="8.28515625" customWidth="1"/>
    <col min="6" max="6" width="10" bestFit="1" customWidth="1"/>
    <col min="7" max="7" width="10.42578125" customWidth="1"/>
    <col min="8" max="8" width="10.85546875" customWidth="1"/>
    <col min="9" max="9" width="11.42578125" customWidth="1"/>
    <col min="13" max="13" width="11.140625" customWidth="1"/>
  </cols>
  <sheetData>
    <row r="1" spans="1:22" ht="96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61</v>
      </c>
      <c r="F1" s="14" t="s">
        <v>203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 ht="69.75" customHeight="1" x14ac:dyDescent="0.25">
      <c r="A2" s="34" t="s">
        <v>31</v>
      </c>
      <c r="B2" s="35" t="s">
        <v>178</v>
      </c>
      <c r="C2" s="36" t="s">
        <v>287</v>
      </c>
      <c r="D2" s="36"/>
      <c r="E2" s="5"/>
      <c r="F2" s="14"/>
      <c r="G2" s="1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51" x14ac:dyDescent="0.25">
      <c r="A3" s="34"/>
      <c r="B3" s="36" t="s">
        <v>179</v>
      </c>
      <c r="C3" s="52" t="s">
        <v>350</v>
      </c>
      <c r="D3" s="34" t="s">
        <v>20</v>
      </c>
      <c r="E3" s="5"/>
      <c r="F3" s="69">
        <f>F4/F6*100</f>
        <v>68.786276948590384</v>
      </c>
      <c r="G3" s="69">
        <f t="shared" ref="G3:N3" si="0">G4/G6*100</f>
        <v>86.100023479690066</v>
      </c>
      <c r="H3" s="69">
        <f t="shared" si="0"/>
        <v>46.604879894079822</v>
      </c>
      <c r="I3" s="69">
        <f t="shared" si="0"/>
        <v>60.231059764496777</v>
      </c>
      <c r="J3" s="69">
        <v>55.46334716459198</v>
      </c>
      <c r="K3" s="69">
        <f t="shared" si="0"/>
        <v>79.349186483103878</v>
      </c>
      <c r="L3" s="69">
        <f t="shared" si="0"/>
        <v>82.940108892921955</v>
      </c>
      <c r="M3" s="69">
        <f t="shared" si="0"/>
        <v>100</v>
      </c>
      <c r="N3" s="69">
        <f t="shared" si="0"/>
        <v>86.083382266588373</v>
      </c>
      <c r="O3" s="14"/>
      <c r="P3" s="14" t="e">
        <f t="shared" ref="P3:T3" si="1">P5*P4/P6*100</f>
        <v>#DIV/0!</v>
      </c>
      <c r="Q3" s="14"/>
      <c r="R3" s="14"/>
      <c r="S3" s="14"/>
      <c r="T3" s="14" t="e">
        <f t="shared" si="1"/>
        <v>#DIV/0!</v>
      </c>
      <c r="U3" s="14"/>
      <c r="V3" s="14"/>
    </row>
    <row r="4" spans="1:22" ht="41.25" customHeight="1" x14ac:dyDescent="0.25">
      <c r="A4" s="34"/>
      <c r="B4" s="36" t="s">
        <v>180</v>
      </c>
      <c r="C4" s="52" t="s">
        <v>349</v>
      </c>
      <c r="D4" s="34" t="s">
        <v>86</v>
      </c>
      <c r="E4" s="5"/>
      <c r="F4" s="14">
        <f>SUM(G4:V4)</f>
        <v>13273</v>
      </c>
      <c r="G4" s="5">
        <v>3667</v>
      </c>
      <c r="H4" s="5">
        <v>2464</v>
      </c>
      <c r="I4" s="5">
        <v>2711</v>
      </c>
      <c r="J4" s="5">
        <v>401</v>
      </c>
      <c r="K4" s="5">
        <v>634</v>
      </c>
      <c r="L4" s="5">
        <v>457</v>
      </c>
      <c r="M4" s="5">
        <v>1473</v>
      </c>
      <c r="N4" s="5">
        <v>1466</v>
      </c>
      <c r="O4" s="5"/>
      <c r="P4" s="5"/>
      <c r="Q4" s="5"/>
      <c r="R4" s="5"/>
      <c r="S4" s="5"/>
      <c r="T4" s="5"/>
      <c r="U4" s="5"/>
      <c r="V4" s="5"/>
    </row>
    <row r="5" spans="1:22" ht="39.75" x14ac:dyDescent="0.25">
      <c r="A5" s="34"/>
      <c r="B5" s="36" t="s">
        <v>288</v>
      </c>
      <c r="C5" s="52" t="s">
        <v>346</v>
      </c>
      <c r="D5" s="34" t="s">
        <v>140</v>
      </c>
      <c r="E5" s="5"/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52.5" x14ac:dyDescent="0.25">
      <c r="A6" s="34"/>
      <c r="B6" s="36" t="s">
        <v>289</v>
      </c>
      <c r="C6" s="52" t="s">
        <v>351</v>
      </c>
      <c r="D6" s="34" t="s">
        <v>86</v>
      </c>
      <c r="E6" s="5"/>
      <c r="F6" s="14">
        <f>SUM(G6:V6)</f>
        <v>19296</v>
      </c>
      <c r="G6" s="5">
        <v>4259</v>
      </c>
      <c r="H6" s="5">
        <v>5287</v>
      </c>
      <c r="I6" s="5">
        <v>4501</v>
      </c>
      <c r="J6" s="5">
        <v>723</v>
      </c>
      <c r="K6" s="5">
        <v>799</v>
      </c>
      <c r="L6" s="5">
        <v>551</v>
      </c>
      <c r="M6" s="5">
        <v>1473</v>
      </c>
      <c r="N6" s="5">
        <v>1703</v>
      </c>
      <c r="O6" s="5"/>
      <c r="P6" s="5"/>
      <c r="Q6" s="5"/>
      <c r="R6" s="5"/>
      <c r="S6" s="5"/>
      <c r="T6" s="5"/>
      <c r="U6" s="5"/>
      <c r="V6" s="5"/>
    </row>
    <row r="7" spans="1:22" ht="38.25" x14ac:dyDescent="0.25">
      <c r="A7" s="34" t="s">
        <v>30</v>
      </c>
      <c r="B7" s="35" t="s">
        <v>181</v>
      </c>
      <c r="C7" s="36" t="s">
        <v>290</v>
      </c>
      <c r="D7" s="36"/>
      <c r="E7" s="5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8.25" x14ac:dyDescent="0.25">
      <c r="A8" s="34"/>
      <c r="B8" s="36" t="s">
        <v>182</v>
      </c>
      <c r="C8" s="36"/>
      <c r="D8" s="36" t="s">
        <v>20</v>
      </c>
      <c r="E8" s="5"/>
      <c r="F8" s="58">
        <f>F9/F10*100</f>
        <v>120.27027027027026</v>
      </c>
      <c r="G8" s="58" t="e">
        <f>G9/G10*100</f>
        <v>#DIV/0!</v>
      </c>
      <c r="H8" s="58" t="e">
        <v>#DIV/0!</v>
      </c>
      <c r="I8" s="58">
        <v>66.666666666666657</v>
      </c>
      <c r="J8" s="58" t="e">
        <v>#DIV/0!</v>
      </c>
      <c r="K8" s="58" t="e">
        <f t="shared" ref="K8:L8" si="2">K9/K10*100</f>
        <v>#DIV/0!</v>
      </c>
      <c r="L8" s="58" t="e">
        <f t="shared" si="2"/>
        <v>#DIV/0!</v>
      </c>
      <c r="M8" s="58">
        <v>100</v>
      </c>
      <c r="N8" s="58">
        <v>57.446808510638306</v>
      </c>
      <c r="O8" s="58" t="e">
        <v>#DIV/0!</v>
      </c>
      <c r="P8" s="58" t="e">
        <v>#DIV/0!</v>
      </c>
      <c r="Q8" s="58" t="e">
        <v>#DIV/0!</v>
      </c>
      <c r="R8" s="58" t="e">
        <v>#DIV/0!</v>
      </c>
      <c r="S8" s="58" t="e">
        <v>#DIV/0!</v>
      </c>
      <c r="T8" s="58">
        <v>0</v>
      </c>
      <c r="U8" s="58" t="e">
        <v>#DIV/0!</v>
      </c>
      <c r="V8" s="58" t="e">
        <v>#DIV/0!</v>
      </c>
    </row>
    <row r="9" spans="1:22" ht="38.25" x14ac:dyDescent="0.25">
      <c r="A9" s="34"/>
      <c r="B9" s="36" t="s">
        <v>183</v>
      </c>
      <c r="C9" s="36"/>
      <c r="D9" s="36" t="s">
        <v>140</v>
      </c>
      <c r="E9" s="5"/>
      <c r="F9" s="14">
        <f>SUM(G9:V9)</f>
        <v>178</v>
      </c>
      <c r="G9" s="5">
        <v>36</v>
      </c>
      <c r="H9" s="5">
        <v>28</v>
      </c>
      <c r="I9" s="5">
        <v>12</v>
      </c>
      <c r="J9" s="5">
        <v>12</v>
      </c>
      <c r="K9" s="5">
        <v>25</v>
      </c>
      <c r="L9" s="5">
        <v>11</v>
      </c>
      <c r="M9" s="5">
        <v>27</v>
      </c>
      <c r="N9" s="5">
        <v>27</v>
      </c>
      <c r="O9" s="5"/>
      <c r="P9" s="5"/>
      <c r="Q9" s="5"/>
      <c r="R9" s="5"/>
      <c r="S9" s="5"/>
      <c r="T9" s="5"/>
      <c r="U9" s="5"/>
      <c r="V9" s="5"/>
    </row>
    <row r="10" spans="1:22" ht="25.5" x14ac:dyDescent="0.25">
      <c r="A10" s="34"/>
      <c r="B10" s="36" t="s">
        <v>184</v>
      </c>
      <c r="C10" s="36"/>
      <c r="D10" s="36" t="s">
        <v>140</v>
      </c>
      <c r="E10" s="5"/>
      <c r="F10" s="14">
        <v>148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x14ac:dyDescent="0.25">
      <c r="A11" s="34" t="s">
        <v>41</v>
      </c>
      <c r="B11" s="35" t="s">
        <v>185</v>
      </c>
      <c r="C11" s="36"/>
      <c r="D11" s="36" t="s">
        <v>86</v>
      </c>
      <c r="E11" s="5"/>
      <c r="F11" s="14">
        <f>SUM(G11:V11)</f>
        <v>173</v>
      </c>
      <c r="G11" s="5">
        <v>29</v>
      </c>
      <c r="H11" s="5">
        <v>25</v>
      </c>
      <c r="I11" s="5">
        <v>34</v>
      </c>
      <c r="J11" s="5">
        <v>14</v>
      </c>
      <c r="K11" s="91">
        <v>13</v>
      </c>
      <c r="L11" s="5">
        <v>12</v>
      </c>
      <c r="M11" s="5">
        <v>30</v>
      </c>
      <c r="N11" s="5">
        <v>16</v>
      </c>
      <c r="O11" s="5"/>
      <c r="P11" s="5"/>
      <c r="Q11" s="5"/>
      <c r="R11" s="5"/>
      <c r="S11" s="5"/>
      <c r="T11" s="5"/>
      <c r="U11" s="5"/>
      <c r="V11" s="5"/>
    </row>
    <row r="12" spans="1:22" ht="51" x14ac:dyDescent="0.25">
      <c r="A12" s="34" t="s">
        <v>40</v>
      </c>
      <c r="B12" s="35" t="s">
        <v>283</v>
      </c>
      <c r="C12" s="36"/>
      <c r="D12" s="34" t="s">
        <v>140</v>
      </c>
      <c r="E12" s="5"/>
      <c r="F12" s="14">
        <f>SUM(G12:V12)</f>
        <v>42</v>
      </c>
      <c r="G12" s="5">
        <v>6</v>
      </c>
      <c r="H12" s="5">
        <v>4</v>
      </c>
      <c r="I12" s="91">
        <v>3</v>
      </c>
      <c r="J12" s="5">
        <v>3</v>
      </c>
      <c r="K12" s="5">
        <v>3</v>
      </c>
      <c r="L12" s="5">
        <v>7</v>
      </c>
      <c r="M12" s="5">
        <v>7</v>
      </c>
      <c r="N12" s="5">
        <v>9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22" ht="38.25" x14ac:dyDescent="0.25">
      <c r="A13" s="34" t="s">
        <v>91</v>
      </c>
      <c r="B13" s="35" t="s">
        <v>284</v>
      </c>
      <c r="C13" s="36"/>
      <c r="D13" s="34" t="s">
        <v>86</v>
      </c>
      <c r="E13" s="5"/>
      <c r="F13" s="92">
        <f>SUM(G13:V13)</f>
        <v>255</v>
      </c>
      <c r="G13" s="102">
        <v>25</v>
      </c>
      <c r="H13" s="102">
        <v>38</v>
      </c>
      <c r="I13" s="102">
        <v>22</v>
      </c>
      <c r="J13" s="102">
        <v>2</v>
      </c>
      <c r="K13" s="102">
        <v>40</v>
      </c>
      <c r="L13" s="102">
        <v>14</v>
      </c>
      <c r="M13" s="91">
        <v>25</v>
      </c>
      <c r="N13" s="91">
        <v>17</v>
      </c>
      <c r="O13" s="91">
        <v>10</v>
      </c>
      <c r="P13" s="91">
        <v>5</v>
      </c>
      <c r="Q13" s="91">
        <v>5</v>
      </c>
      <c r="R13" s="91">
        <v>8</v>
      </c>
      <c r="S13" s="91">
        <v>5</v>
      </c>
      <c r="T13" s="91">
        <v>5</v>
      </c>
      <c r="U13" s="102">
        <v>17</v>
      </c>
      <c r="V13" s="102">
        <v>17</v>
      </c>
    </row>
    <row r="14" spans="1:22" ht="38.25" x14ac:dyDescent="0.25">
      <c r="A14" s="34" t="s">
        <v>95</v>
      </c>
      <c r="B14" s="35" t="s">
        <v>285</v>
      </c>
      <c r="C14" s="36"/>
      <c r="D14" s="34" t="s">
        <v>86</v>
      </c>
      <c r="E14" s="5"/>
      <c r="F14" s="14">
        <f>SUM(G14:V14)</f>
        <v>180</v>
      </c>
      <c r="G14" s="5">
        <v>19</v>
      </c>
      <c r="H14" s="5">
        <v>49</v>
      </c>
      <c r="I14" s="91">
        <v>19</v>
      </c>
      <c r="J14" s="5">
        <v>13</v>
      </c>
      <c r="K14" s="5">
        <v>13</v>
      </c>
      <c r="L14" s="5">
        <v>13</v>
      </c>
      <c r="M14" s="5">
        <v>22</v>
      </c>
      <c r="N14" s="5">
        <v>22</v>
      </c>
      <c r="O14" s="5"/>
      <c r="P14" s="5"/>
      <c r="Q14" s="5"/>
      <c r="R14" s="5"/>
      <c r="S14" s="5"/>
      <c r="T14" s="5"/>
      <c r="U14" s="98"/>
      <c r="V14" s="102">
        <v>10</v>
      </c>
    </row>
    <row r="15" spans="1:22" ht="25.5" x14ac:dyDescent="0.25">
      <c r="A15" s="34" t="s">
        <v>100</v>
      </c>
      <c r="B15" s="35" t="s">
        <v>286</v>
      </c>
      <c r="C15" s="36"/>
      <c r="D15" s="34" t="s">
        <v>86</v>
      </c>
      <c r="E15" s="5"/>
      <c r="F15" s="14">
        <f>SUM(G15:V15)</f>
        <v>22</v>
      </c>
      <c r="G15" s="5">
        <v>22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54" customHeight="1" x14ac:dyDescent="0.25">
      <c r="A16" s="34" t="s">
        <v>103</v>
      </c>
      <c r="B16" s="35" t="s">
        <v>186</v>
      </c>
      <c r="C16" s="36" t="s">
        <v>291</v>
      </c>
      <c r="D16" s="34"/>
      <c r="E16" s="5"/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96"/>
    </row>
    <row r="17" spans="1:23" ht="25.5" x14ac:dyDescent="0.25">
      <c r="A17" s="34"/>
      <c r="B17" s="36" t="s">
        <v>187</v>
      </c>
      <c r="C17" s="36"/>
      <c r="D17" s="34" t="s">
        <v>20</v>
      </c>
      <c r="E17" s="5"/>
      <c r="F17" s="58">
        <f>F18/F19*100</f>
        <v>74.09012131715771</v>
      </c>
      <c r="G17" s="58">
        <f t="shared" ref="G17:H17" si="3">G18/G19*100</f>
        <v>78.199566160520604</v>
      </c>
      <c r="H17" s="58">
        <f t="shared" si="3"/>
        <v>37.923497267759565</v>
      </c>
      <c r="I17" s="58">
        <f>I18/I19*100</f>
        <v>86.764705882352942</v>
      </c>
      <c r="J17" s="58">
        <f t="shared" ref="J17:K17" si="4">J18/J19*100</f>
        <v>61.570247933884289</v>
      </c>
      <c r="K17" s="58">
        <f t="shared" si="4"/>
        <v>68.442622950819683</v>
      </c>
      <c r="L17" s="58">
        <f t="shared" ref="L17" si="5">L18/L19*100</f>
        <v>69.93464052287581</v>
      </c>
      <c r="M17" s="58">
        <f t="shared" ref="M17:N17" si="6">M18/M19*100</f>
        <v>49.315068493150683</v>
      </c>
      <c r="N17" s="58">
        <f t="shared" si="6"/>
        <v>60</v>
      </c>
      <c r="O17" s="58">
        <f t="shared" ref="O17:P17" si="7">O18/O19*100</f>
        <v>78.210116731517516</v>
      </c>
      <c r="P17" s="58">
        <f t="shared" si="7"/>
        <v>49.840255591054309</v>
      </c>
      <c r="Q17" s="58">
        <f t="shared" ref="Q17:R17" si="8">Q18/Q19*100</f>
        <v>76.642335766423358</v>
      </c>
      <c r="R17" s="58">
        <f t="shared" si="8"/>
        <v>94.637223974763401</v>
      </c>
      <c r="S17" s="58">
        <f t="shared" ref="S17" si="9">S18/S19*100</f>
        <v>81.967213114754102</v>
      </c>
      <c r="T17" s="58">
        <f t="shared" ref="T17:U17" si="10">T18/T19*100</f>
        <v>73.333333333333329</v>
      </c>
      <c r="U17" s="58">
        <f t="shared" si="10"/>
        <v>90.062111801242239</v>
      </c>
      <c r="V17" s="58">
        <f t="shared" ref="V17" si="11">V18/V19*100</f>
        <v>100</v>
      </c>
    </row>
    <row r="18" spans="1:23" ht="45" customHeight="1" x14ac:dyDescent="0.25">
      <c r="A18" s="34"/>
      <c r="B18" s="36" t="s">
        <v>188</v>
      </c>
      <c r="C18" s="36"/>
      <c r="D18" s="34" t="s">
        <v>86</v>
      </c>
      <c r="E18" s="5"/>
      <c r="F18" s="14">
        <f>SUM(G18:V18)</f>
        <v>5130</v>
      </c>
      <c r="G18" s="5">
        <v>721</v>
      </c>
      <c r="H18" s="5">
        <v>347</v>
      </c>
      <c r="I18" s="5">
        <v>590</v>
      </c>
      <c r="J18" s="5">
        <v>149</v>
      </c>
      <c r="K18" s="5">
        <v>167</v>
      </c>
      <c r="L18" s="5">
        <v>107</v>
      </c>
      <c r="M18" s="5">
        <v>180</v>
      </c>
      <c r="N18" s="5">
        <v>198</v>
      </c>
      <c r="O18" s="5">
        <v>201</v>
      </c>
      <c r="P18" s="5">
        <v>156</v>
      </c>
      <c r="Q18" s="5">
        <v>210</v>
      </c>
      <c r="R18" s="5">
        <v>300</v>
      </c>
      <c r="S18" s="5">
        <v>200</v>
      </c>
      <c r="T18" s="98">
        <v>132</v>
      </c>
      <c r="U18" s="98">
        <v>145</v>
      </c>
      <c r="V18" s="98">
        <v>1327</v>
      </c>
      <c r="W18" s="104"/>
    </row>
    <row r="19" spans="1:23" x14ac:dyDescent="0.25">
      <c r="A19" s="34"/>
      <c r="B19" s="36" t="s">
        <v>189</v>
      </c>
      <c r="C19" s="36"/>
      <c r="D19" s="34" t="s">
        <v>86</v>
      </c>
      <c r="E19" s="5"/>
      <c r="F19" s="14">
        <f>SUM(G19:V19)</f>
        <v>6924</v>
      </c>
      <c r="G19" s="5">
        <v>922</v>
      </c>
      <c r="H19" s="5">
        <v>915</v>
      </c>
      <c r="I19" s="5">
        <v>680</v>
      </c>
      <c r="J19" s="5">
        <v>242</v>
      </c>
      <c r="K19" s="5">
        <v>244</v>
      </c>
      <c r="L19" s="5">
        <v>153</v>
      </c>
      <c r="M19" s="5">
        <v>365</v>
      </c>
      <c r="N19" s="5">
        <v>330</v>
      </c>
      <c r="O19" s="5">
        <v>257</v>
      </c>
      <c r="P19" s="5">
        <v>313</v>
      </c>
      <c r="Q19" s="5">
        <v>274</v>
      </c>
      <c r="R19" s="5">
        <v>317</v>
      </c>
      <c r="S19" s="5">
        <v>244</v>
      </c>
      <c r="T19" s="98">
        <v>180</v>
      </c>
      <c r="U19" s="98">
        <v>161</v>
      </c>
      <c r="V19" s="98">
        <v>1327</v>
      </c>
      <c r="W19" s="104"/>
    </row>
    <row r="20" spans="1:23" ht="63.75" x14ac:dyDescent="0.25">
      <c r="A20" s="34" t="s">
        <v>108</v>
      </c>
      <c r="B20" s="35" t="s">
        <v>217</v>
      </c>
      <c r="C20" s="36" t="s">
        <v>292</v>
      </c>
      <c r="D20" s="34"/>
      <c r="E20" s="5"/>
      <c r="F20" s="1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3" ht="38.25" x14ac:dyDescent="0.25">
      <c r="A21" s="34"/>
      <c r="B21" s="36" t="s">
        <v>190</v>
      </c>
      <c r="C21" s="36"/>
      <c r="D21" s="34" t="s">
        <v>20</v>
      </c>
      <c r="E21" s="5"/>
      <c r="F21" s="58">
        <f>SUM(F22:F23:F24)/F25*100</f>
        <v>6.2037564029595904</v>
      </c>
      <c r="G21" s="58">
        <v>3.1453362255965298</v>
      </c>
      <c r="H21" s="58">
        <v>8.1967213114754092</v>
      </c>
      <c r="I21" s="58">
        <v>4.4117647058823533</v>
      </c>
      <c r="J21" s="58">
        <v>8.0536912751677843</v>
      </c>
      <c r="K21" s="58">
        <v>2.9940119760479043</v>
      </c>
      <c r="L21" s="58">
        <v>2.8037383177570092</v>
      </c>
      <c r="M21" s="58">
        <v>3.9682539682539679</v>
      </c>
      <c r="N21" s="58">
        <v>4.2424242424242431</v>
      </c>
      <c r="O21" s="58" t="e">
        <v>#DIV/0!</v>
      </c>
      <c r="P21" s="58">
        <v>0</v>
      </c>
      <c r="Q21" s="58" t="e">
        <v>#DIV/0!</v>
      </c>
      <c r="R21" s="58" t="e">
        <v>#DIV/0!</v>
      </c>
      <c r="S21" s="58" t="e">
        <v>#DIV/0!</v>
      </c>
      <c r="T21" s="58" t="e">
        <v>#DIV/0!</v>
      </c>
      <c r="U21" s="58" t="e">
        <v>#DIV/0!</v>
      </c>
      <c r="V21" s="58" t="e">
        <v>#DIV/0!</v>
      </c>
    </row>
    <row r="22" spans="1:23" ht="25.5" x14ac:dyDescent="0.25">
      <c r="A22" s="34"/>
      <c r="B22" s="36" t="s">
        <v>191</v>
      </c>
      <c r="C22" s="36"/>
      <c r="D22" s="34" t="s">
        <v>86</v>
      </c>
      <c r="E22" s="5"/>
      <c r="F22" s="14">
        <f t="shared" ref="F22:F27" si="12">SUM(G22:V22)</f>
        <v>75</v>
      </c>
      <c r="G22" s="5">
        <v>8</v>
      </c>
      <c r="H22" s="5">
        <v>31</v>
      </c>
      <c r="I22" s="5">
        <v>16</v>
      </c>
      <c r="J22" s="5">
        <v>4</v>
      </c>
      <c r="K22" s="5">
        <v>1</v>
      </c>
      <c r="L22" s="5">
        <v>0</v>
      </c>
      <c r="M22" s="5">
        <v>3</v>
      </c>
      <c r="N22" s="5">
        <v>12</v>
      </c>
      <c r="O22" s="5"/>
      <c r="P22" s="5"/>
      <c r="Q22" s="5"/>
      <c r="R22" s="5"/>
      <c r="S22" s="5"/>
      <c r="T22" s="5"/>
      <c r="U22" s="5"/>
      <c r="V22" s="5"/>
    </row>
    <row r="23" spans="1:23" ht="25.5" x14ac:dyDescent="0.25">
      <c r="A23" s="34"/>
      <c r="B23" s="36" t="s">
        <v>192</v>
      </c>
      <c r="C23" s="36"/>
      <c r="D23" s="34" t="s">
        <v>86</v>
      </c>
      <c r="E23" s="5"/>
      <c r="F23" s="14">
        <f t="shared" si="12"/>
        <v>67</v>
      </c>
      <c r="G23" s="5">
        <v>7</v>
      </c>
      <c r="H23" s="5">
        <v>26</v>
      </c>
      <c r="I23" s="5">
        <v>15</v>
      </c>
      <c r="J23" s="5">
        <v>3</v>
      </c>
      <c r="K23" s="5">
        <v>3</v>
      </c>
      <c r="L23" s="5">
        <v>0</v>
      </c>
      <c r="M23" s="5">
        <v>2</v>
      </c>
      <c r="N23" s="5">
        <v>11</v>
      </c>
      <c r="O23" s="5"/>
      <c r="P23" s="5"/>
      <c r="Q23" s="5"/>
      <c r="R23" s="5"/>
      <c r="S23" s="5"/>
      <c r="T23" s="5"/>
      <c r="U23" s="5"/>
      <c r="V23" s="5"/>
    </row>
    <row r="24" spans="1:23" ht="25.5" x14ac:dyDescent="0.25">
      <c r="A24" s="34"/>
      <c r="B24" s="36" t="s">
        <v>193</v>
      </c>
      <c r="C24" s="36"/>
      <c r="D24" s="34" t="s">
        <v>86</v>
      </c>
      <c r="E24" s="5"/>
      <c r="F24" s="14">
        <f t="shared" si="12"/>
        <v>76</v>
      </c>
      <c r="G24" s="5">
        <v>14</v>
      </c>
      <c r="H24" s="5">
        <v>30</v>
      </c>
      <c r="I24" s="5">
        <v>12</v>
      </c>
      <c r="J24" s="5">
        <v>7</v>
      </c>
      <c r="K24" s="5">
        <v>1</v>
      </c>
      <c r="L24" s="5">
        <v>3</v>
      </c>
      <c r="M24" s="5">
        <v>7</v>
      </c>
      <c r="N24" s="5">
        <v>2</v>
      </c>
      <c r="O24" s="5"/>
      <c r="P24" s="5"/>
      <c r="Q24" s="5"/>
      <c r="R24" s="5"/>
      <c r="S24" s="5"/>
      <c r="T24" s="5"/>
      <c r="U24" s="5"/>
      <c r="V24" s="5"/>
    </row>
    <row r="25" spans="1:23" x14ac:dyDescent="0.25">
      <c r="A25" s="34"/>
      <c r="B25" s="36" t="s">
        <v>194</v>
      </c>
      <c r="C25" s="36"/>
      <c r="D25" s="34" t="s">
        <v>86</v>
      </c>
      <c r="E25" s="5"/>
      <c r="F25" s="14">
        <f t="shared" si="12"/>
        <v>3514</v>
      </c>
      <c r="G25" s="5">
        <v>922</v>
      </c>
      <c r="H25" s="5">
        <v>915</v>
      </c>
      <c r="I25" s="5">
        <v>680</v>
      </c>
      <c r="J25" s="5">
        <v>149</v>
      </c>
      <c r="K25" s="5">
        <v>167</v>
      </c>
      <c r="L25" s="5">
        <v>107</v>
      </c>
      <c r="M25" s="5">
        <v>252</v>
      </c>
      <c r="N25" s="5">
        <v>322</v>
      </c>
      <c r="O25" s="5"/>
      <c r="P25" s="5"/>
      <c r="Q25" s="5"/>
      <c r="R25" s="5"/>
      <c r="S25" s="5"/>
      <c r="T25" s="5"/>
      <c r="U25" s="5"/>
      <c r="V25" s="5"/>
    </row>
    <row r="26" spans="1:23" ht="25.5" x14ac:dyDescent="0.25">
      <c r="A26" s="34" t="s">
        <v>116</v>
      </c>
      <c r="B26" s="35" t="s">
        <v>354</v>
      </c>
      <c r="C26" s="34"/>
      <c r="D26" s="34" t="s">
        <v>86</v>
      </c>
      <c r="E26" s="5"/>
      <c r="F26" s="14">
        <f t="shared" si="12"/>
        <v>1356</v>
      </c>
      <c r="G26" s="5">
        <v>119</v>
      </c>
      <c r="H26" s="102">
        <v>135</v>
      </c>
      <c r="I26" s="5">
        <v>315</v>
      </c>
      <c r="J26" s="91">
        <v>40</v>
      </c>
      <c r="K26" s="5">
        <v>167</v>
      </c>
      <c r="L26" s="5">
        <v>30</v>
      </c>
      <c r="M26" s="91">
        <v>220</v>
      </c>
      <c r="N26" s="5">
        <v>330</v>
      </c>
      <c r="O26" s="5"/>
      <c r="P26" s="5"/>
      <c r="Q26" s="5"/>
      <c r="R26" s="5"/>
      <c r="S26" s="5"/>
      <c r="T26" s="5"/>
      <c r="U26" s="5"/>
      <c r="V26" s="5"/>
    </row>
    <row r="27" spans="1:23" ht="27.75" customHeight="1" x14ac:dyDescent="0.25">
      <c r="A27" s="34" t="s">
        <v>117</v>
      </c>
      <c r="B27" s="35" t="s">
        <v>199</v>
      </c>
      <c r="C27" s="34"/>
      <c r="D27" s="34" t="s">
        <v>86</v>
      </c>
      <c r="E27" s="5"/>
      <c r="F27" s="14">
        <f t="shared" si="12"/>
        <v>371</v>
      </c>
      <c r="G27" s="5">
        <v>52</v>
      </c>
      <c r="H27" s="5">
        <v>12</v>
      </c>
      <c r="I27" s="5">
        <v>36</v>
      </c>
      <c r="J27" s="5">
        <v>34</v>
      </c>
      <c r="K27" s="5">
        <v>35</v>
      </c>
      <c r="L27" s="5">
        <v>19</v>
      </c>
      <c r="M27" s="5">
        <v>20</v>
      </c>
      <c r="N27" s="5">
        <v>30</v>
      </c>
      <c r="O27" s="5">
        <v>15</v>
      </c>
      <c r="P27" s="5">
        <v>8</v>
      </c>
      <c r="Q27" s="5">
        <v>10</v>
      </c>
      <c r="R27" s="5">
        <v>10</v>
      </c>
      <c r="S27" s="5">
        <v>25</v>
      </c>
      <c r="T27" s="5">
        <v>20</v>
      </c>
      <c r="U27" s="5">
        <v>30</v>
      </c>
      <c r="V27" s="5">
        <v>15</v>
      </c>
    </row>
    <row r="28" spans="1:23" ht="57" customHeight="1" x14ac:dyDescent="0.25">
      <c r="A28" s="34" t="s">
        <v>123</v>
      </c>
      <c r="B28" s="35" t="s">
        <v>195</v>
      </c>
      <c r="C28" s="36" t="s">
        <v>293</v>
      </c>
      <c r="D28" s="34"/>
      <c r="E28" s="5"/>
      <c r="F28" s="1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3" ht="25.5" x14ac:dyDescent="0.25">
      <c r="A29" s="34"/>
      <c r="B29" s="36" t="s">
        <v>196</v>
      </c>
      <c r="C29" s="36"/>
      <c r="D29" s="34" t="s">
        <v>20</v>
      </c>
      <c r="E29" s="5"/>
      <c r="F29" s="58">
        <f>F30/F31*100</f>
        <v>59.353224941933178</v>
      </c>
      <c r="G29" s="58">
        <v>53.253796095444685</v>
      </c>
      <c r="H29" s="58">
        <v>56.284153005464475</v>
      </c>
      <c r="I29" s="58">
        <v>78.529411764705884</v>
      </c>
      <c r="J29" s="58">
        <v>67.785234899328856</v>
      </c>
      <c r="K29" s="58">
        <v>100</v>
      </c>
      <c r="L29" s="58">
        <v>100</v>
      </c>
      <c r="M29" s="58">
        <v>66.269841269841265</v>
      </c>
      <c r="N29" s="58">
        <v>61.515151515151508</v>
      </c>
      <c r="O29" s="58">
        <v>65.758754863813223</v>
      </c>
      <c r="P29" s="58">
        <v>93.728222996515669</v>
      </c>
      <c r="Q29" s="58">
        <v>93.406593406593402</v>
      </c>
      <c r="R29" s="58">
        <v>91.77215189873418</v>
      </c>
      <c r="S29" s="58" t="e">
        <v>#DIV/0!</v>
      </c>
      <c r="T29" s="58">
        <v>90.625</v>
      </c>
      <c r="U29" s="58">
        <v>92.72727272727272</v>
      </c>
      <c r="V29" s="58" t="e">
        <v>#DIV/0!</v>
      </c>
    </row>
    <row r="30" spans="1:23" ht="38.25" x14ac:dyDescent="0.25">
      <c r="A30" s="34"/>
      <c r="B30" s="36" t="s">
        <v>197</v>
      </c>
      <c r="C30" s="36"/>
      <c r="D30" s="34" t="s">
        <v>86</v>
      </c>
      <c r="E30" s="5"/>
      <c r="F30" s="14">
        <f>SUM(G30:V30)</f>
        <v>3322</v>
      </c>
      <c r="G30" s="5">
        <v>519</v>
      </c>
      <c r="H30" s="5">
        <v>515</v>
      </c>
      <c r="I30" s="5">
        <v>494</v>
      </c>
      <c r="J30" s="5">
        <v>101</v>
      </c>
      <c r="K30" s="5">
        <v>154</v>
      </c>
      <c r="L30" s="5">
        <v>104</v>
      </c>
      <c r="M30" s="5">
        <v>153</v>
      </c>
      <c r="N30" s="5">
        <v>149</v>
      </c>
      <c r="O30" s="5">
        <v>132</v>
      </c>
      <c r="P30" s="5">
        <v>271</v>
      </c>
      <c r="Q30" s="5">
        <v>180</v>
      </c>
      <c r="R30" s="5">
        <v>266</v>
      </c>
      <c r="S30" s="5">
        <v>68</v>
      </c>
      <c r="T30" s="5">
        <v>160</v>
      </c>
      <c r="U30" s="5">
        <v>56</v>
      </c>
      <c r="V30" s="5"/>
    </row>
    <row r="31" spans="1:23" x14ac:dyDescent="0.25">
      <c r="A31" s="34"/>
      <c r="B31" s="36" t="s">
        <v>198</v>
      </c>
      <c r="C31" s="36"/>
      <c r="D31" s="34" t="s">
        <v>86</v>
      </c>
      <c r="E31" s="5"/>
      <c r="F31" s="14">
        <f>SUM(G31:V31)</f>
        <v>5597</v>
      </c>
      <c r="G31" s="5">
        <v>922</v>
      </c>
      <c r="H31" s="5">
        <v>915</v>
      </c>
      <c r="I31" s="5">
        <v>680</v>
      </c>
      <c r="J31" s="5">
        <v>242</v>
      </c>
      <c r="K31" s="5">
        <v>244</v>
      </c>
      <c r="L31" s="5">
        <v>153</v>
      </c>
      <c r="M31" s="5">
        <v>365</v>
      </c>
      <c r="N31" s="5">
        <v>330</v>
      </c>
      <c r="O31" s="5">
        <v>257</v>
      </c>
      <c r="P31" s="5">
        <v>313</v>
      </c>
      <c r="Q31" s="5">
        <v>274</v>
      </c>
      <c r="R31" s="5">
        <v>317</v>
      </c>
      <c r="S31" s="5">
        <v>244</v>
      </c>
      <c r="T31" s="5">
        <v>180</v>
      </c>
      <c r="U31" s="5">
        <v>161</v>
      </c>
      <c r="V31" s="5"/>
    </row>
    <row r="32" spans="1:23" ht="25.5" x14ac:dyDescent="0.25">
      <c r="A32" s="34" t="s">
        <v>127</v>
      </c>
      <c r="B32" s="35" t="s">
        <v>200</v>
      </c>
      <c r="C32" s="34"/>
      <c r="D32" s="34" t="s">
        <v>86</v>
      </c>
      <c r="E32" s="5"/>
      <c r="F32" s="14">
        <f>SUM(G32:V32)</f>
        <v>190</v>
      </c>
      <c r="G32" s="5">
        <v>8</v>
      </c>
      <c r="H32" s="5">
        <v>12</v>
      </c>
      <c r="I32" s="5">
        <v>11</v>
      </c>
      <c r="J32" s="5">
        <v>10</v>
      </c>
      <c r="K32" s="5">
        <v>28</v>
      </c>
      <c r="L32" s="5">
        <v>36</v>
      </c>
      <c r="M32" s="5">
        <v>14</v>
      </c>
      <c r="N32" s="5">
        <v>17</v>
      </c>
      <c r="O32" s="91"/>
      <c r="P32" s="5">
        <v>10</v>
      </c>
      <c r="Q32" s="91"/>
      <c r="R32" s="91">
        <v>12</v>
      </c>
      <c r="S32" s="91">
        <v>12</v>
      </c>
      <c r="T32" s="91"/>
      <c r="U32" s="102">
        <v>0</v>
      </c>
      <c r="V32" s="5">
        <v>20</v>
      </c>
    </row>
  </sheetData>
  <pageMargins left="0.31496062992125984" right="0.11811023622047245" top="0.15748031496062992" bottom="0.15748031496062992" header="0.31496062992125984" footer="0.31496062992125984"/>
  <pageSetup paperSize="9" scale="69" fitToWidth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opLeftCell="B1" zoomScaleNormal="100" workbookViewId="0">
      <pane ySplit="1" topLeftCell="A14" activePane="bottomLeft" state="frozen"/>
      <selection activeCell="F1" sqref="F1"/>
      <selection pane="bottomLeft" activeCell="P20" sqref="P20"/>
    </sheetView>
  </sheetViews>
  <sheetFormatPr defaultRowHeight="15" x14ac:dyDescent="0.25"/>
  <cols>
    <col min="1" max="1" width="5.5703125" customWidth="1"/>
    <col min="2" max="2" width="35.42578125" customWidth="1"/>
    <col min="3" max="3" width="21" customWidth="1"/>
    <col min="4" max="4" width="7.7109375" customWidth="1"/>
    <col min="5" max="5" width="7.28515625" customWidth="1"/>
    <col min="7" max="7" width="10.7109375" customWidth="1"/>
    <col min="8" max="8" width="11" customWidth="1"/>
    <col min="10" max="10" width="10.140625" customWidth="1"/>
    <col min="11" max="11" width="10.28515625" customWidth="1"/>
    <col min="13" max="13" width="9.85546875" customWidth="1"/>
  </cols>
  <sheetData>
    <row r="1" spans="1:22" ht="96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61</v>
      </c>
      <c r="F1" s="14" t="s">
        <v>203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</row>
    <row r="2" spans="1:22" ht="96.75" customHeight="1" x14ac:dyDescent="0.25">
      <c r="A2" s="11" t="s">
        <v>31</v>
      </c>
      <c r="B2" s="26" t="s">
        <v>212</v>
      </c>
      <c r="C2" s="9" t="s">
        <v>294</v>
      </c>
      <c r="D2" s="11"/>
      <c r="E2" s="5"/>
      <c r="F2" s="1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90.75" customHeight="1" x14ac:dyDescent="0.25">
      <c r="A3" s="11"/>
      <c r="B3" s="9" t="s">
        <v>295</v>
      </c>
      <c r="C3" s="9"/>
      <c r="D3" s="11"/>
      <c r="E3" s="5"/>
      <c r="F3" s="58">
        <f>F4/F5*100</f>
        <v>20.358883473637572</v>
      </c>
      <c r="G3" s="58" t="e">
        <f t="shared" ref="G3:V3" si="0">G4/G5*100</f>
        <v>#DIV/0!</v>
      </c>
      <c r="H3" s="58" t="e">
        <f t="shared" si="0"/>
        <v>#DIV/0!</v>
      </c>
      <c r="I3" s="58" t="e">
        <f t="shared" si="0"/>
        <v>#DIV/0!</v>
      </c>
      <c r="J3" s="58" t="e">
        <v>#DIV/0!</v>
      </c>
      <c r="K3" s="58" t="e">
        <f t="shared" si="0"/>
        <v>#DIV/0!</v>
      </c>
      <c r="L3" s="58" t="e">
        <f t="shared" si="0"/>
        <v>#DIV/0!</v>
      </c>
      <c r="M3" s="58" t="e">
        <f t="shared" si="0"/>
        <v>#DIV/0!</v>
      </c>
      <c r="N3" s="58" t="e">
        <f t="shared" si="0"/>
        <v>#DIV/0!</v>
      </c>
      <c r="O3" s="58" t="e">
        <f t="shared" si="0"/>
        <v>#DIV/0!</v>
      </c>
      <c r="P3" s="58" t="e">
        <f t="shared" si="0"/>
        <v>#DIV/0!</v>
      </c>
      <c r="Q3" s="58" t="e">
        <f t="shared" si="0"/>
        <v>#DIV/0!</v>
      </c>
      <c r="R3" s="58" t="e">
        <v>#DIV/0!</v>
      </c>
      <c r="S3" s="58" t="e">
        <f t="shared" si="0"/>
        <v>#DIV/0!</v>
      </c>
      <c r="T3" s="58" t="e">
        <f t="shared" si="0"/>
        <v>#DIV/0!</v>
      </c>
      <c r="U3" s="58" t="e">
        <f t="shared" si="0"/>
        <v>#DIV/0!</v>
      </c>
      <c r="V3" s="58" t="e">
        <f t="shared" si="0"/>
        <v>#DIV/0!</v>
      </c>
    </row>
    <row r="4" spans="1:22" ht="45.75" customHeight="1" x14ac:dyDescent="0.25">
      <c r="A4" s="11"/>
      <c r="B4" s="9" t="s">
        <v>201</v>
      </c>
      <c r="C4" s="9"/>
      <c r="D4" s="11"/>
      <c r="E4" s="5"/>
      <c r="F4" s="14">
        <f>SUM(G4:V4)</f>
        <v>919</v>
      </c>
      <c r="G4" s="5">
        <v>102</v>
      </c>
      <c r="H4" s="5">
        <v>109</v>
      </c>
      <c r="I4" s="5">
        <v>177</v>
      </c>
      <c r="J4" s="5">
        <v>70</v>
      </c>
      <c r="K4" s="5">
        <v>57</v>
      </c>
      <c r="L4" s="5">
        <v>28</v>
      </c>
      <c r="M4" s="5">
        <v>80</v>
      </c>
      <c r="N4" s="5">
        <v>117</v>
      </c>
      <c r="O4" s="5">
        <v>0</v>
      </c>
      <c r="P4" s="5"/>
      <c r="Q4" s="5">
        <v>28</v>
      </c>
      <c r="R4" s="5"/>
      <c r="S4" s="5"/>
      <c r="T4" s="5">
        <v>0</v>
      </c>
      <c r="U4" s="5"/>
      <c r="V4" s="5">
        <v>151</v>
      </c>
    </row>
    <row r="5" spans="1:22" ht="26.25" x14ac:dyDescent="0.25">
      <c r="A5" s="11"/>
      <c r="B5" s="9" t="s">
        <v>202</v>
      </c>
      <c r="C5" s="9"/>
      <c r="D5" s="11"/>
      <c r="E5" s="5"/>
      <c r="F5" s="14">
        <v>4514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60.75" customHeight="1" x14ac:dyDescent="0.25">
      <c r="A6" s="11" t="s">
        <v>30</v>
      </c>
      <c r="B6" s="25" t="s">
        <v>204</v>
      </c>
      <c r="C6" s="9" t="s">
        <v>207</v>
      </c>
      <c r="D6" s="11"/>
      <c r="E6" s="5"/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51.75" x14ac:dyDescent="0.25">
      <c r="A7" s="11"/>
      <c r="B7" s="9" t="s">
        <v>205</v>
      </c>
      <c r="C7" s="9"/>
      <c r="D7" s="11"/>
      <c r="E7" s="5"/>
      <c r="F7" s="58">
        <f>F8/F9*100</f>
        <v>47.740363314133802</v>
      </c>
      <c r="G7" s="58" t="e">
        <f t="shared" ref="G7:M7" si="1">G8/G9*100</f>
        <v>#DIV/0!</v>
      </c>
      <c r="H7" s="58" t="e">
        <f t="shared" si="1"/>
        <v>#DIV/0!</v>
      </c>
      <c r="I7" s="58" t="e">
        <f t="shared" si="1"/>
        <v>#DIV/0!</v>
      </c>
      <c r="J7" s="58" t="e">
        <v>#DIV/0!</v>
      </c>
      <c r="K7" s="58" t="e">
        <f t="shared" si="1"/>
        <v>#DIV/0!</v>
      </c>
      <c r="L7" s="58" t="e">
        <f t="shared" si="1"/>
        <v>#DIV/0!</v>
      </c>
      <c r="M7" s="58" t="e">
        <f t="shared" si="1"/>
        <v>#DIV/0!</v>
      </c>
      <c r="N7" s="58" t="e">
        <f t="shared" ref="N7" si="2">N8/N9*100</f>
        <v>#DIV/0!</v>
      </c>
      <c r="O7" s="58" t="e">
        <f t="shared" ref="O7" si="3">O8/O9*100</f>
        <v>#DIV/0!</v>
      </c>
      <c r="P7" s="58" t="e">
        <f t="shared" ref="P7" si="4">P8/P9*100</f>
        <v>#DIV/0!</v>
      </c>
      <c r="Q7" s="58" t="e">
        <f t="shared" ref="Q7" si="5">Q8/Q9*100</f>
        <v>#DIV/0!</v>
      </c>
      <c r="R7" s="58" t="e">
        <v>#DIV/0!</v>
      </c>
      <c r="S7" s="58" t="e">
        <f t="shared" ref="S7:T7" si="6">S8/S9*100</f>
        <v>#DIV/0!</v>
      </c>
      <c r="T7" s="58" t="e">
        <f t="shared" si="6"/>
        <v>#DIV/0!</v>
      </c>
      <c r="U7" s="58" t="e">
        <f t="shared" ref="U7" si="7">U8/U9*100</f>
        <v>#DIV/0!</v>
      </c>
      <c r="V7" s="58" t="e">
        <f t="shared" ref="V7" si="8">V8/V9*100</f>
        <v>#DIV/0!</v>
      </c>
    </row>
    <row r="8" spans="1:22" ht="39" x14ac:dyDescent="0.25">
      <c r="A8" s="11"/>
      <c r="B8" s="9" t="s">
        <v>206</v>
      </c>
      <c r="C8" s="9"/>
      <c r="D8" s="11"/>
      <c r="E8" s="5"/>
      <c r="F8" s="14">
        <f>SUM(G8:V8)</f>
        <v>2155</v>
      </c>
      <c r="G8" s="5">
        <v>273</v>
      </c>
      <c r="H8" s="5">
        <v>317</v>
      </c>
      <c r="I8" s="5">
        <v>361</v>
      </c>
      <c r="J8" s="5">
        <v>75</v>
      </c>
      <c r="K8" s="5">
        <v>77</v>
      </c>
      <c r="L8" s="5">
        <v>102</v>
      </c>
      <c r="M8" s="5">
        <v>252</v>
      </c>
      <c r="N8" s="5">
        <v>330</v>
      </c>
      <c r="O8" s="5">
        <v>20</v>
      </c>
      <c r="P8" s="5">
        <v>20</v>
      </c>
      <c r="Q8" s="5">
        <v>49</v>
      </c>
      <c r="R8" s="5">
        <v>20</v>
      </c>
      <c r="S8" s="5">
        <v>40</v>
      </c>
      <c r="T8" s="5">
        <v>18</v>
      </c>
      <c r="U8" s="5">
        <v>20</v>
      </c>
      <c r="V8" s="5">
        <v>181</v>
      </c>
    </row>
    <row r="9" spans="1:22" ht="26.25" x14ac:dyDescent="0.25">
      <c r="A9" s="11"/>
      <c r="B9" s="9" t="s">
        <v>202</v>
      </c>
      <c r="C9" s="9"/>
      <c r="D9" s="11"/>
      <c r="E9" s="5"/>
      <c r="F9" s="14">
        <v>4514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67.5" customHeight="1" x14ac:dyDescent="0.25">
      <c r="A10" s="11" t="s">
        <v>41</v>
      </c>
      <c r="B10" s="26" t="s">
        <v>208</v>
      </c>
      <c r="C10" s="9" t="s">
        <v>296</v>
      </c>
      <c r="D10" s="11"/>
      <c r="E10" s="5"/>
      <c r="F10" s="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69" customHeight="1" x14ac:dyDescent="0.25">
      <c r="A11" s="11"/>
      <c r="B11" s="9" t="s">
        <v>209</v>
      </c>
      <c r="C11" s="9"/>
      <c r="D11" s="11"/>
      <c r="E11" s="5"/>
      <c r="F11" s="58">
        <f>F12/F13*100</f>
        <v>70.4696499778467</v>
      </c>
      <c r="G11" s="58" t="e">
        <f t="shared" ref="G11:V11" si="9">G12/G13*100</f>
        <v>#DIV/0!</v>
      </c>
      <c r="H11" s="58" t="e">
        <f t="shared" si="9"/>
        <v>#DIV/0!</v>
      </c>
      <c r="I11" s="58" t="e">
        <f t="shared" si="9"/>
        <v>#DIV/0!</v>
      </c>
      <c r="J11" s="58" t="e">
        <v>#DIV/0!</v>
      </c>
      <c r="K11" s="58" t="e">
        <f t="shared" si="9"/>
        <v>#DIV/0!</v>
      </c>
      <c r="L11" s="58" t="e">
        <f t="shared" si="9"/>
        <v>#DIV/0!</v>
      </c>
      <c r="M11" s="58" t="e">
        <f t="shared" si="9"/>
        <v>#DIV/0!</v>
      </c>
      <c r="N11" s="58" t="e">
        <f t="shared" si="9"/>
        <v>#DIV/0!</v>
      </c>
      <c r="O11" s="58" t="e">
        <f t="shared" si="9"/>
        <v>#DIV/0!</v>
      </c>
      <c r="P11" s="58" t="e">
        <f t="shared" si="9"/>
        <v>#DIV/0!</v>
      </c>
      <c r="Q11" s="58" t="e">
        <f t="shared" si="9"/>
        <v>#DIV/0!</v>
      </c>
      <c r="R11" s="58" t="e">
        <v>#DIV/0!</v>
      </c>
      <c r="S11" s="58" t="e">
        <f t="shared" si="9"/>
        <v>#DIV/0!</v>
      </c>
      <c r="T11" s="58" t="e">
        <f t="shared" si="9"/>
        <v>#DIV/0!</v>
      </c>
      <c r="U11" s="58" t="e">
        <f t="shared" si="9"/>
        <v>#DIV/0!</v>
      </c>
      <c r="V11" s="58" t="e">
        <f t="shared" si="9"/>
        <v>#DIV/0!</v>
      </c>
    </row>
    <row r="12" spans="1:22" ht="51.75" customHeight="1" x14ac:dyDescent="0.25">
      <c r="A12" s="11"/>
      <c r="B12" s="9" t="s">
        <v>210</v>
      </c>
      <c r="C12" s="9"/>
      <c r="D12" s="11"/>
      <c r="E12" s="5"/>
      <c r="F12" s="14">
        <f>SUM(G12:V12)</f>
        <v>3181</v>
      </c>
      <c r="G12" s="5">
        <v>757</v>
      </c>
      <c r="H12" s="5">
        <v>361</v>
      </c>
      <c r="I12" s="5">
        <v>341</v>
      </c>
      <c r="J12" s="5">
        <v>258</v>
      </c>
      <c r="K12" s="5">
        <v>134</v>
      </c>
      <c r="L12" s="5">
        <v>153</v>
      </c>
      <c r="M12" s="5">
        <v>163</v>
      </c>
      <c r="N12" s="5">
        <v>231</v>
      </c>
      <c r="O12" s="5">
        <v>42</v>
      </c>
      <c r="P12" s="5">
        <v>60</v>
      </c>
      <c r="Q12" s="5">
        <v>54</v>
      </c>
      <c r="R12" s="5">
        <v>36</v>
      </c>
      <c r="S12" s="5">
        <v>40</v>
      </c>
      <c r="T12" s="5">
        <v>24</v>
      </c>
      <c r="U12" s="5">
        <v>36</v>
      </c>
      <c r="V12" s="5">
        <v>491</v>
      </c>
    </row>
    <row r="13" spans="1:22" ht="26.25" x14ac:dyDescent="0.25">
      <c r="A13" s="11"/>
      <c r="B13" s="9" t="s">
        <v>202</v>
      </c>
      <c r="C13" s="9"/>
      <c r="D13" s="11"/>
      <c r="E13" s="5"/>
      <c r="F13" s="14">
        <v>4514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58.5" customHeight="1" x14ac:dyDescent="0.25">
      <c r="A14" s="11" t="s">
        <v>40</v>
      </c>
      <c r="B14" s="26" t="s">
        <v>211</v>
      </c>
      <c r="C14" s="9" t="s">
        <v>297</v>
      </c>
      <c r="D14" s="11"/>
      <c r="E14" s="5"/>
      <c r="F14" s="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6.25" x14ac:dyDescent="0.25">
      <c r="A15" s="11"/>
      <c r="B15" s="9" t="s">
        <v>213</v>
      </c>
      <c r="C15" s="9"/>
      <c r="D15" s="11"/>
      <c r="E15" s="5"/>
      <c r="F15" s="58">
        <f>F16/F17*100</f>
        <v>96.25</v>
      </c>
      <c r="G15" s="58">
        <v>100</v>
      </c>
      <c r="H15" s="58">
        <v>85</v>
      </c>
      <c r="I15" s="58">
        <v>100</v>
      </c>
      <c r="J15" s="58">
        <v>100</v>
      </c>
      <c r="K15" s="58">
        <v>100</v>
      </c>
      <c r="L15" s="58">
        <v>100</v>
      </c>
      <c r="M15" s="58" t="e">
        <v>#DIV/0!</v>
      </c>
      <c r="N15" s="58">
        <v>100</v>
      </c>
      <c r="O15" s="58" t="e">
        <v>#DIV/0!</v>
      </c>
      <c r="P15" s="58" t="e">
        <v>#DIV/0!</v>
      </c>
      <c r="Q15" s="58" t="e">
        <f t="shared" ref="Q15" si="10">Q16/Q17*100</f>
        <v>#DIV/0!</v>
      </c>
      <c r="R15" s="58" t="e">
        <v>#DIV/0!</v>
      </c>
      <c r="S15" s="58" t="e">
        <v>#DIV/0!</v>
      </c>
      <c r="T15" s="58" t="e">
        <v>#DIV/0!</v>
      </c>
      <c r="U15" s="58" t="e">
        <v>#DIV/0!</v>
      </c>
      <c r="V15" s="58" t="e">
        <v>#DIV/0!</v>
      </c>
    </row>
    <row r="16" spans="1:22" ht="55.5" customHeight="1" x14ac:dyDescent="0.25">
      <c r="A16" s="11"/>
      <c r="B16" s="9" t="s">
        <v>214</v>
      </c>
      <c r="C16" s="9"/>
      <c r="D16" s="11"/>
      <c r="E16" s="5"/>
      <c r="F16" s="14">
        <f>SUM(G16:V16)</f>
        <v>77</v>
      </c>
      <c r="G16" s="5">
        <v>13</v>
      </c>
      <c r="H16" s="5">
        <v>17</v>
      </c>
      <c r="I16" s="5">
        <v>12</v>
      </c>
      <c r="J16" s="5">
        <v>7</v>
      </c>
      <c r="K16" s="5">
        <v>7</v>
      </c>
      <c r="L16" s="5">
        <v>4</v>
      </c>
      <c r="M16" s="5">
        <v>5</v>
      </c>
      <c r="N16" s="5">
        <v>12</v>
      </c>
      <c r="O16" s="5"/>
      <c r="P16" s="5"/>
      <c r="Q16" s="5"/>
      <c r="R16" s="5"/>
      <c r="S16" s="5"/>
      <c r="T16" s="5"/>
      <c r="U16" s="5"/>
      <c r="V16" s="5"/>
    </row>
    <row r="17" spans="1:22" ht="26.25" x14ac:dyDescent="0.25">
      <c r="A17" s="11"/>
      <c r="B17" s="9" t="s">
        <v>215</v>
      </c>
      <c r="C17" s="9"/>
      <c r="D17" s="11"/>
      <c r="E17" s="5"/>
      <c r="F17" s="14">
        <f>SUM(G17:V17)</f>
        <v>80</v>
      </c>
      <c r="G17" s="5">
        <v>13</v>
      </c>
      <c r="H17" s="5">
        <v>20</v>
      </c>
      <c r="I17" s="5">
        <v>12</v>
      </c>
      <c r="J17" s="5">
        <v>7</v>
      </c>
      <c r="K17" s="5">
        <v>7</v>
      </c>
      <c r="L17" s="5">
        <v>4</v>
      </c>
      <c r="M17" s="5">
        <v>5</v>
      </c>
      <c r="N17" s="5">
        <v>12</v>
      </c>
      <c r="O17" s="5"/>
      <c r="P17" s="5"/>
      <c r="Q17" s="5"/>
      <c r="R17" s="5"/>
      <c r="S17" s="5"/>
      <c r="T17" s="5"/>
      <c r="U17" s="5"/>
      <c r="V17" s="5"/>
    </row>
    <row r="18" spans="1:22" ht="57" customHeight="1" x14ac:dyDescent="0.25">
      <c r="A18" s="11" t="s">
        <v>91</v>
      </c>
      <c r="B18" s="27" t="s">
        <v>216</v>
      </c>
      <c r="C18" s="11"/>
      <c r="D18" s="11"/>
      <c r="E18" s="5"/>
      <c r="F18" s="92">
        <f>SUM(G18:V18)</f>
        <v>551</v>
      </c>
      <c r="G18" s="91">
        <v>108</v>
      </c>
      <c r="H18" s="91">
        <v>107</v>
      </c>
      <c r="I18" s="91">
        <v>87</v>
      </c>
      <c r="J18" s="91">
        <v>23</v>
      </c>
      <c r="K18" s="91">
        <v>21</v>
      </c>
      <c r="L18" s="91">
        <v>12</v>
      </c>
      <c r="M18" s="91">
        <v>33</v>
      </c>
      <c r="N18" s="91">
        <v>38</v>
      </c>
      <c r="O18" s="91">
        <v>20</v>
      </c>
      <c r="P18" s="91">
        <v>20</v>
      </c>
      <c r="Q18" s="91">
        <v>12</v>
      </c>
      <c r="R18" s="91">
        <v>20</v>
      </c>
      <c r="S18" s="91"/>
      <c r="T18" s="91"/>
      <c r="U18" s="91">
        <v>20</v>
      </c>
      <c r="V18" s="91">
        <v>30</v>
      </c>
    </row>
    <row r="19" spans="1:22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2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</sheetData>
  <pageMargins left="0.11811023622047245" right="0" top="0.15748031496062992" bottom="0.15748031496062992" header="0.31496062992125984" footer="0.31496062992125984"/>
  <pageSetup paperSize="9" scale="82" fitToWidth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B33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V38" sqref="V38"/>
    </sheetView>
  </sheetViews>
  <sheetFormatPr defaultRowHeight="15" x14ac:dyDescent="0.25"/>
  <cols>
    <col min="1" max="1" width="5.5703125" customWidth="1"/>
    <col min="2" max="2" width="35.42578125" customWidth="1"/>
    <col min="3" max="3" width="21" customWidth="1"/>
    <col min="4" max="4" width="8" customWidth="1"/>
    <col min="5" max="5" width="7.7109375" customWidth="1"/>
    <col min="6" max="6" width="8.7109375" customWidth="1"/>
    <col min="7" max="7" width="10.7109375" customWidth="1"/>
    <col min="8" max="8" width="10.5703125" customWidth="1"/>
    <col min="9" max="9" width="9.7109375" customWidth="1"/>
    <col min="10" max="10" width="10.28515625" customWidth="1"/>
    <col min="11" max="13" width="9.28515625" bestFit="1" customWidth="1"/>
    <col min="14" max="14" width="10" bestFit="1" customWidth="1"/>
    <col min="15" max="15" width="9.28515625" bestFit="1" customWidth="1"/>
    <col min="16" max="16" width="10" bestFit="1" customWidth="1"/>
    <col min="17" max="17" width="9.28515625" bestFit="1" customWidth="1"/>
    <col min="18" max="18" width="10" bestFit="1" customWidth="1"/>
    <col min="19" max="21" width="9.28515625" bestFit="1" customWidth="1"/>
    <col min="22" max="22" width="13.42578125" customWidth="1"/>
    <col min="23" max="23" width="15.140625" customWidth="1"/>
  </cols>
  <sheetData>
    <row r="1" spans="1:288" ht="84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61</v>
      </c>
      <c r="F1" s="14" t="s">
        <v>203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86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</row>
    <row r="2" spans="1:288" ht="51.75" customHeight="1" x14ac:dyDescent="0.25">
      <c r="A2" s="38" t="s">
        <v>31</v>
      </c>
      <c r="B2" s="26" t="s">
        <v>218</v>
      </c>
      <c r="C2" s="9" t="s">
        <v>298</v>
      </c>
      <c r="D2" s="28"/>
      <c r="E2" s="5"/>
      <c r="F2" s="1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88" ht="42.75" customHeight="1" x14ac:dyDescent="0.25">
      <c r="A3" s="11"/>
      <c r="B3" s="9" t="s">
        <v>219</v>
      </c>
      <c r="C3" s="9"/>
      <c r="D3" s="11" t="s">
        <v>20</v>
      </c>
      <c r="E3" s="5"/>
      <c r="F3" s="58">
        <f>F4/F5*100</f>
        <v>96.569250317661997</v>
      </c>
      <c r="G3" s="58">
        <f t="shared" ref="G3:H3" si="0">G4/G5*100</f>
        <v>100</v>
      </c>
      <c r="H3" s="58">
        <f t="shared" si="0"/>
        <v>93.333333333333329</v>
      </c>
      <c r="I3" s="58">
        <f>I4/I5*100</f>
        <v>85</v>
      </c>
      <c r="J3" s="58">
        <f t="shared" ref="J3" si="1">J4/J5*100</f>
        <v>96</v>
      </c>
      <c r="K3" s="58">
        <f t="shared" ref="K3" si="2">K4/K5*100</f>
        <v>78.378378378378372</v>
      </c>
      <c r="L3" s="58">
        <f t="shared" ref="L3" si="3">L4/L5*100</f>
        <v>98.05825242718447</v>
      </c>
      <c r="M3" s="58">
        <f t="shared" ref="M3" si="4">M4/M5*100</f>
        <v>97.435897435897431</v>
      </c>
      <c r="N3" s="58">
        <f t="shared" ref="N3" si="5">N4/N5*100</f>
        <v>98.484848484848484</v>
      </c>
      <c r="O3" s="58">
        <f t="shared" ref="O3" si="6">O4/O5*100</f>
        <v>98.245614035087712</v>
      </c>
      <c r="P3" s="58">
        <f t="shared" ref="P3" si="7">P4/P5*100</f>
        <v>98.019801980198025</v>
      </c>
      <c r="Q3" s="58">
        <f t="shared" ref="Q3" si="8">Q4/Q5*100</f>
        <v>98.787878787878796</v>
      </c>
      <c r="R3" s="58">
        <f t="shared" ref="R3" si="9">R4/R5*100</f>
        <v>99.1869918699187</v>
      </c>
      <c r="S3" s="58">
        <f t="shared" ref="S3" si="10">S4/S5*100</f>
        <v>97.916666666666657</v>
      </c>
      <c r="T3" s="58">
        <f t="shared" ref="T3" si="11">T4/T5*100</f>
        <v>98.425196850393704</v>
      </c>
      <c r="U3" s="58">
        <f t="shared" ref="U3" si="12">U4/U5*100</f>
        <v>99.152542372881356</v>
      </c>
      <c r="V3" s="58">
        <f t="shared" ref="V3" si="13">V4/V5*100</f>
        <v>98.591549295774655</v>
      </c>
    </row>
    <row r="4" spans="1:288" ht="55.5" customHeight="1" x14ac:dyDescent="0.25">
      <c r="A4" s="11"/>
      <c r="B4" s="9" t="s">
        <v>220</v>
      </c>
      <c r="C4" s="9"/>
      <c r="D4" s="11" t="s">
        <v>86</v>
      </c>
      <c r="E4" s="5"/>
      <c r="F4" s="14">
        <f>SUM(G4:V4)</f>
        <v>2280</v>
      </c>
      <c r="G4" s="5">
        <v>180</v>
      </c>
      <c r="H4" s="5">
        <v>280</v>
      </c>
      <c r="I4" s="5">
        <v>136</v>
      </c>
      <c r="J4" s="5">
        <v>72</v>
      </c>
      <c r="K4" s="5">
        <v>29</v>
      </c>
      <c r="L4" s="5">
        <v>101</v>
      </c>
      <c r="M4" s="5">
        <v>114</v>
      </c>
      <c r="N4" s="5">
        <v>130</v>
      </c>
      <c r="O4" s="5">
        <v>112</v>
      </c>
      <c r="P4" s="5">
        <v>99</v>
      </c>
      <c r="Q4" s="5">
        <v>163</v>
      </c>
      <c r="R4" s="5">
        <v>122</v>
      </c>
      <c r="S4" s="98">
        <v>235</v>
      </c>
      <c r="T4" s="5">
        <v>250</v>
      </c>
      <c r="U4" s="5">
        <v>117</v>
      </c>
      <c r="V4" s="5">
        <v>140</v>
      </c>
    </row>
    <row r="5" spans="1:288" x14ac:dyDescent="0.25">
      <c r="A5" s="11"/>
      <c r="B5" s="9" t="s">
        <v>221</v>
      </c>
      <c r="C5" s="9"/>
      <c r="D5" s="11" t="s">
        <v>86</v>
      </c>
      <c r="E5" s="5"/>
      <c r="F5" s="14">
        <f>SUM(G5:V5)</f>
        <v>2361</v>
      </c>
      <c r="G5" s="5">
        <v>180</v>
      </c>
      <c r="H5" s="5">
        <v>300</v>
      </c>
      <c r="I5" s="5">
        <v>160</v>
      </c>
      <c r="J5" s="5">
        <v>75</v>
      </c>
      <c r="K5" s="5">
        <v>37</v>
      </c>
      <c r="L5" s="5">
        <v>103</v>
      </c>
      <c r="M5" s="5">
        <v>117</v>
      </c>
      <c r="N5" s="5">
        <v>132</v>
      </c>
      <c r="O5" s="5">
        <v>114</v>
      </c>
      <c r="P5" s="5">
        <v>101</v>
      </c>
      <c r="Q5" s="5">
        <v>165</v>
      </c>
      <c r="R5" s="5">
        <v>123</v>
      </c>
      <c r="S5" s="98">
        <v>240</v>
      </c>
      <c r="T5" s="5">
        <v>254</v>
      </c>
      <c r="U5" s="5">
        <v>118</v>
      </c>
      <c r="V5" s="5">
        <v>142</v>
      </c>
    </row>
    <row r="6" spans="1:288" ht="51.75" x14ac:dyDescent="0.25">
      <c r="A6" s="9" t="s">
        <v>30</v>
      </c>
      <c r="B6" s="27" t="s">
        <v>222</v>
      </c>
      <c r="C6" s="9" t="s">
        <v>299</v>
      </c>
      <c r="D6" s="11"/>
      <c r="E6" s="5"/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88" ht="51.75" x14ac:dyDescent="0.25">
      <c r="A7" s="9"/>
      <c r="B7" s="9" t="s">
        <v>223</v>
      </c>
      <c r="C7" s="9"/>
      <c r="D7" s="11" t="s">
        <v>20</v>
      </c>
      <c r="E7" s="5"/>
      <c r="F7" s="58">
        <f>F8/F9*100</f>
        <v>90.597204574332906</v>
      </c>
      <c r="G7" s="58">
        <f t="shared" ref="G7:V7" si="14">G8/G9*100</f>
        <v>100</v>
      </c>
      <c r="H7" s="58">
        <f t="shared" si="14"/>
        <v>58.333333333333336</v>
      </c>
      <c r="I7" s="58">
        <f t="shared" si="14"/>
        <v>83.125</v>
      </c>
      <c r="J7" s="58">
        <f t="shared" si="14"/>
        <v>100</v>
      </c>
      <c r="K7" s="58">
        <f t="shared" si="14"/>
        <v>78.378378378378372</v>
      </c>
      <c r="L7" s="58">
        <f t="shared" si="14"/>
        <v>100</v>
      </c>
      <c r="M7" s="58">
        <f t="shared" si="14"/>
        <v>87.179487179487182</v>
      </c>
      <c r="N7" s="58">
        <f t="shared" si="14"/>
        <v>88.63636363636364</v>
      </c>
      <c r="O7" s="58">
        <f t="shared" si="14"/>
        <v>96.491228070175438</v>
      </c>
      <c r="P7" s="58">
        <f t="shared" si="14"/>
        <v>94.059405940594047</v>
      </c>
      <c r="Q7" s="58">
        <f t="shared" si="14"/>
        <v>98.181818181818187</v>
      </c>
      <c r="R7" s="58">
        <f t="shared" si="14"/>
        <v>96.747967479674799</v>
      </c>
      <c r="S7" s="58">
        <f t="shared" si="14"/>
        <v>97.916666666666657</v>
      </c>
      <c r="T7" s="58">
        <f t="shared" si="14"/>
        <v>100</v>
      </c>
      <c r="U7" s="58">
        <f t="shared" si="14"/>
        <v>97.457627118644069</v>
      </c>
      <c r="V7" s="58">
        <f t="shared" si="14"/>
        <v>95.070422535211264</v>
      </c>
    </row>
    <row r="8" spans="1:288" ht="64.5" x14ac:dyDescent="0.25">
      <c r="A8" s="9"/>
      <c r="B8" s="9" t="s">
        <v>224</v>
      </c>
      <c r="C8" s="9"/>
      <c r="D8" s="11" t="s">
        <v>86</v>
      </c>
      <c r="E8" s="5"/>
      <c r="F8" s="14">
        <f>SUM(G8:V8)</f>
        <v>2139</v>
      </c>
      <c r="G8" s="5">
        <v>180</v>
      </c>
      <c r="H8" s="5">
        <v>175</v>
      </c>
      <c r="I8" s="5">
        <v>133</v>
      </c>
      <c r="J8" s="5">
        <v>75</v>
      </c>
      <c r="K8" s="5">
        <v>29</v>
      </c>
      <c r="L8" s="5">
        <v>103</v>
      </c>
      <c r="M8" s="5">
        <v>102</v>
      </c>
      <c r="N8" s="5">
        <v>117</v>
      </c>
      <c r="O8" s="5">
        <v>110</v>
      </c>
      <c r="P8" s="5">
        <v>95</v>
      </c>
      <c r="Q8" s="5">
        <v>162</v>
      </c>
      <c r="R8" s="5">
        <v>119</v>
      </c>
      <c r="S8" s="5">
        <v>235</v>
      </c>
      <c r="T8" s="5">
        <v>254</v>
      </c>
      <c r="U8" s="5">
        <v>115</v>
      </c>
      <c r="V8" s="5">
        <v>135</v>
      </c>
    </row>
    <row r="9" spans="1:288" x14ac:dyDescent="0.25">
      <c r="A9" s="9"/>
      <c r="B9" s="9" t="s">
        <v>225</v>
      </c>
      <c r="C9" s="9"/>
      <c r="D9" s="11" t="s">
        <v>86</v>
      </c>
      <c r="E9" s="5"/>
      <c r="F9" s="14">
        <f>SUM(G9:V9)</f>
        <v>2361</v>
      </c>
      <c r="G9" s="5">
        <v>180</v>
      </c>
      <c r="H9" s="5">
        <v>300</v>
      </c>
      <c r="I9" s="5">
        <v>160</v>
      </c>
      <c r="J9" s="5">
        <v>75</v>
      </c>
      <c r="K9" s="5">
        <v>37</v>
      </c>
      <c r="L9" s="5">
        <v>103</v>
      </c>
      <c r="M9" s="5">
        <v>117</v>
      </c>
      <c r="N9" s="5">
        <v>132</v>
      </c>
      <c r="O9" s="5">
        <v>114</v>
      </c>
      <c r="P9" s="5">
        <v>101</v>
      </c>
      <c r="Q9" s="5">
        <v>165</v>
      </c>
      <c r="R9" s="5">
        <v>123</v>
      </c>
      <c r="S9" s="5">
        <v>240</v>
      </c>
      <c r="T9" s="5">
        <v>254</v>
      </c>
      <c r="U9" s="5">
        <v>118</v>
      </c>
      <c r="V9" s="5">
        <v>142</v>
      </c>
    </row>
    <row r="10" spans="1:288" ht="77.25" x14ac:dyDescent="0.25">
      <c r="A10" s="9" t="s">
        <v>41</v>
      </c>
      <c r="B10" s="27" t="s">
        <v>226</v>
      </c>
      <c r="C10" s="9" t="s">
        <v>300</v>
      </c>
      <c r="D10" s="11"/>
      <c r="E10" s="5"/>
      <c r="F10" s="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88" ht="77.25" x14ac:dyDescent="0.25">
      <c r="A11" s="9"/>
      <c r="B11" s="9" t="s">
        <v>227</v>
      </c>
      <c r="C11" s="53" t="s">
        <v>339</v>
      </c>
      <c r="D11" s="11" t="s">
        <v>20</v>
      </c>
      <c r="E11" s="5"/>
      <c r="F11" s="14">
        <f>F12/F13*100</f>
        <v>95.664528700170493</v>
      </c>
      <c r="G11" s="14" t="e">
        <v>#DIV/0!</v>
      </c>
      <c r="H11" s="14" t="e">
        <v>#DIV/0!</v>
      </c>
      <c r="I11" s="14" t="e">
        <v>#DIV/0!</v>
      </c>
      <c r="J11" s="14" t="e">
        <v>#REF!</v>
      </c>
      <c r="K11" s="14" t="e">
        <v>#DIV/0!</v>
      </c>
      <c r="L11" s="14" t="e">
        <v>#DIV/0!</v>
      </c>
      <c r="M11" s="14" t="e">
        <v>#DIV/0!</v>
      </c>
      <c r="N11" s="14" t="e">
        <v>#DIV/0!</v>
      </c>
      <c r="O11" s="14" t="e">
        <v>#DIV/0!</v>
      </c>
      <c r="P11" s="14" t="e">
        <v>#DIV/0!</v>
      </c>
      <c r="Q11" s="14" t="e">
        <v>#DIV/0!</v>
      </c>
      <c r="R11" s="14" t="e">
        <v>#DIV/0!</v>
      </c>
      <c r="S11" s="14" t="e">
        <v>#DIV/0!</v>
      </c>
      <c r="T11" s="14" t="e">
        <v>#DIV/0!</v>
      </c>
      <c r="U11" s="14" t="e">
        <v>#DIV/0!</v>
      </c>
      <c r="V11" s="14" t="e">
        <v>#DIV/0!</v>
      </c>
    </row>
    <row r="12" spans="1:288" ht="51.75" x14ac:dyDescent="0.25">
      <c r="A12" s="9"/>
      <c r="B12" s="9" t="s">
        <v>228</v>
      </c>
      <c r="C12" s="9"/>
      <c r="D12" s="11" t="s">
        <v>250</v>
      </c>
      <c r="E12" s="5"/>
      <c r="F12" s="84">
        <v>23566</v>
      </c>
      <c r="G12" s="5"/>
      <c r="H12" s="5"/>
      <c r="I12" s="5"/>
      <c r="J12" s="5">
        <v>25583</v>
      </c>
      <c r="K12" s="5">
        <v>26019</v>
      </c>
      <c r="L12" s="5">
        <v>28464</v>
      </c>
      <c r="M12" s="5">
        <v>21961</v>
      </c>
      <c r="N12" s="5"/>
      <c r="O12" s="5">
        <v>23045</v>
      </c>
      <c r="P12" s="5">
        <v>22464</v>
      </c>
      <c r="Q12" s="5">
        <v>21875</v>
      </c>
      <c r="R12" s="5">
        <v>22487</v>
      </c>
      <c r="S12" s="5">
        <v>25857.89</v>
      </c>
      <c r="T12" s="5">
        <v>24479</v>
      </c>
      <c r="U12" s="5">
        <v>24715</v>
      </c>
      <c r="V12" s="5"/>
    </row>
    <row r="13" spans="1:288" ht="26.25" x14ac:dyDescent="0.25">
      <c r="A13" s="11"/>
      <c r="B13" s="9" t="s">
        <v>229</v>
      </c>
      <c r="C13" s="9"/>
      <c r="D13" s="11" t="s">
        <v>250</v>
      </c>
      <c r="E13" s="5"/>
      <c r="F13" s="84">
        <v>24634</v>
      </c>
      <c r="G13" s="5"/>
      <c r="H13" s="5"/>
      <c r="I13" s="5"/>
      <c r="J13" s="5">
        <v>24634</v>
      </c>
      <c r="K13" s="5">
        <v>24634</v>
      </c>
      <c r="L13" s="5">
        <v>24634</v>
      </c>
      <c r="M13" s="5">
        <v>24634</v>
      </c>
      <c r="N13" s="5"/>
      <c r="O13" s="5">
        <v>24634</v>
      </c>
      <c r="P13" s="5">
        <v>24634</v>
      </c>
      <c r="Q13" s="5">
        <v>24634</v>
      </c>
      <c r="R13" s="5">
        <v>24634</v>
      </c>
      <c r="S13" s="5"/>
      <c r="T13" s="5">
        <v>24634</v>
      </c>
      <c r="U13" s="5">
        <v>24634</v>
      </c>
      <c r="V13" s="5"/>
    </row>
    <row r="14" spans="1:288" ht="64.5" x14ac:dyDescent="0.25">
      <c r="A14" s="11" t="s">
        <v>40</v>
      </c>
      <c r="B14" s="27" t="s">
        <v>230</v>
      </c>
      <c r="C14" s="9" t="s">
        <v>301</v>
      </c>
      <c r="D14" s="11"/>
      <c r="E14" s="5"/>
      <c r="F14" s="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88" ht="64.5" x14ac:dyDescent="0.25">
      <c r="A15" s="11"/>
      <c r="B15" s="9" t="s">
        <v>231</v>
      </c>
      <c r="C15" s="53" t="s">
        <v>340</v>
      </c>
      <c r="D15" s="11" t="s">
        <v>20</v>
      </c>
      <c r="E15" s="5"/>
      <c r="F15" s="14">
        <f>F16/F17*100</f>
        <v>100</v>
      </c>
      <c r="G15" s="14" t="e">
        <v>#DIV/0!</v>
      </c>
      <c r="H15" s="14">
        <v>118.43344577062791</v>
      </c>
      <c r="I15" s="14" t="e">
        <v>#DIV/0!</v>
      </c>
      <c r="J15" s="14" t="e">
        <v>#DIV/0!</v>
      </c>
      <c r="K15" s="14" t="e">
        <v>#DIV/0!</v>
      </c>
      <c r="L15" s="14" t="e">
        <v>#DIV/0!</v>
      </c>
      <c r="M15" s="14" t="e">
        <v>#DIV/0!</v>
      </c>
      <c r="N15" s="14" t="e">
        <v>#DIV/0!</v>
      </c>
      <c r="O15" s="14" t="e">
        <v>#DIV/0!</v>
      </c>
      <c r="P15" s="14" t="e">
        <v>#DIV/0!</v>
      </c>
      <c r="Q15" s="14" t="e">
        <v>#DIV/0!</v>
      </c>
      <c r="R15" s="14" t="e">
        <v>#DIV/0!</v>
      </c>
      <c r="S15" s="14" t="e">
        <v>#DIV/0!</v>
      </c>
      <c r="T15" s="14" t="e">
        <v>#DIV/0!</v>
      </c>
      <c r="U15" s="14" t="e">
        <v>#DIV/0!</v>
      </c>
      <c r="V15" s="14" t="e">
        <v>#DIV/0!</v>
      </c>
    </row>
    <row r="16" spans="1:288" ht="51.75" x14ac:dyDescent="0.25">
      <c r="A16" s="11"/>
      <c r="B16" s="9" t="s">
        <v>232</v>
      </c>
      <c r="C16" s="9"/>
      <c r="D16" s="11" t="s">
        <v>250</v>
      </c>
      <c r="E16" s="5"/>
      <c r="F16" s="84">
        <v>28061</v>
      </c>
      <c r="G16" s="5">
        <v>28840</v>
      </c>
      <c r="H16" s="5">
        <v>28427</v>
      </c>
      <c r="I16" s="5">
        <v>26222</v>
      </c>
      <c r="J16" s="5">
        <v>28514</v>
      </c>
      <c r="K16" s="5">
        <v>28235</v>
      </c>
      <c r="L16" s="5">
        <v>30864</v>
      </c>
      <c r="M16" s="5">
        <v>28182</v>
      </c>
      <c r="N16" s="5">
        <v>27301</v>
      </c>
      <c r="O16" s="5"/>
      <c r="P16" s="5"/>
      <c r="Q16" s="5"/>
      <c r="R16" s="5"/>
      <c r="S16" s="5"/>
      <c r="T16" s="5"/>
      <c r="U16" s="5"/>
      <c r="V16" s="5"/>
    </row>
    <row r="17" spans="1:23" ht="21.75" customHeight="1" x14ac:dyDescent="0.25">
      <c r="A17" s="11"/>
      <c r="B17" s="9" t="s">
        <v>233</v>
      </c>
      <c r="C17" s="9"/>
      <c r="D17" s="11" t="s">
        <v>250</v>
      </c>
      <c r="E17" s="5"/>
      <c r="F17" s="84">
        <v>28061</v>
      </c>
      <c r="G17" s="5">
        <v>28061</v>
      </c>
      <c r="H17" s="5">
        <v>28061</v>
      </c>
      <c r="I17" s="5">
        <v>28061</v>
      </c>
      <c r="J17" s="5">
        <v>28061</v>
      </c>
      <c r="K17" s="5">
        <v>28061</v>
      </c>
      <c r="L17" s="5">
        <v>28061</v>
      </c>
      <c r="M17" s="5">
        <v>28061</v>
      </c>
      <c r="N17" s="5">
        <v>28061</v>
      </c>
      <c r="O17" s="5"/>
      <c r="P17" s="5"/>
      <c r="Q17" s="5"/>
      <c r="R17" s="5"/>
      <c r="S17" s="5"/>
      <c r="T17" s="5"/>
      <c r="U17" s="5"/>
      <c r="V17" s="5"/>
    </row>
    <row r="18" spans="1:23" ht="63.75" x14ac:dyDescent="0.25">
      <c r="A18" s="11" t="s">
        <v>91</v>
      </c>
      <c r="B18" s="26" t="s">
        <v>237</v>
      </c>
      <c r="C18" s="9" t="s">
        <v>302</v>
      </c>
      <c r="D18" s="9"/>
      <c r="E18" s="5"/>
      <c r="F18" s="3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3" ht="64.5" x14ac:dyDescent="0.25">
      <c r="A19" s="11"/>
      <c r="B19" s="9" t="s">
        <v>234</v>
      </c>
      <c r="C19" s="53" t="s">
        <v>340</v>
      </c>
      <c r="D19" s="9" t="s">
        <v>20</v>
      </c>
      <c r="E19" s="5"/>
      <c r="F19" s="14">
        <f>F20/F21*100</f>
        <v>95.536803933191536</v>
      </c>
      <c r="G19" s="14" t="e">
        <v>#DIV/0!</v>
      </c>
      <c r="H19" s="14" t="e">
        <v>#DIV/0!</v>
      </c>
      <c r="I19" s="14" t="e">
        <v>#DIV/0!</v>
      </c>
      <c r="J19" s="14" t="e">
        <v>#DIV/0!</v>
      </c>
      <c r="K19" s="14" t="e">
        <v>#DIV/0!</v>
      </c>
      <c r="L19" s="14" t="e">
        <v>#DIV/0!</v>
      </c>
      <c r="M19" s="14" t="e">
        <v>#DIV/0!</v>
      </c>
      <c r="N19" s="14" t="e">
        <v>#DIV/0!</v>
      </c>
      <c r="O19" s="14" t="e">
        <v>#DIV/0!</v>
      </c>
      <c r="P19" s="14" t="e">
        <v>#DIV/0!</v>
      </c>
      <c r="Q19" s="14" t="e">
        <v>#DIV/0!</v>
      </c>
      <c r="R19" s="14" t="e">
        <v>#DIV/0!</v>
      </c>
      <c r="S19" s="14" t="e">
        <v>#DIV/0!</v>
      </c>
      <c r="T19" s="14" t="e">
        <v>#DIV/0!</v>
      </c>
      <c r="U19" s="14" t="e">
        <v>#DIV/0!</v>
      </c>
      <c r="V19" s="14" t="e">
        <v>#DIV/0!</v>
      </c>
    </row>
    <row r="20" spans="1:23" ht="39" x14ac:dyDescent="0.25">
      <c r="A20" s="11"/>
      <c r="B20" s="9" t="s">
        <v>235</v>
      </c>
      <c r="C20" s="9"/>
      <c r="D20" s="9" t="s">
        <v>250</v>
      </c>
      <c r="E20" s="5"/>
      <c r="F20" s="84">
        <v>27399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27399</v>
      </c>
    </row>
    <row r="21" spans="1:23" ht="26.25" x14ac:dyDescent="0.25">
      <c r="A21" s="11"/>
      <c r="B21" s="9" t="s">
        <v>236</v>
      </c>
      <c r="C21" s="9"/>
      <c r="D21" s="9" t="s">
        <v>250</v>
      </c>
      <c r="E21" s="5"/>
      <c r="F21" s="84">
        <v>28679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28679</v>
      </c>
    </row>
    <row r="22" spans="1:23" ht="52.5" customHeight="1" x14ac:dyDescent="0.25">
      <c r="A22" s="11" t="s">
        <v>95</v>
      </c>
      <c r="B22" s="27" t="s">
        <v>238</v>
      </c>
      <c r="C22" s="9" t="s">
        <v>303</v>
      </c>
      <c r="D22" s="9"/>
      <c r="E22" s="5"/>
      <c r="F22" s="1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ht="39" x14ac:dyDescent="0.25">
      <c r="A23" s="11"/>
      <c r="B23" s="9" t="s">
        <v>239</v>
      </c>
      <c r="C23" s="9"/>
      <c r="D23" s="11" t="s">
        <v>20</v>
      </c>
      <c r="E23" s="5"/>
      <c r="F23" s="14">
        <f>F24/F25*100</f>
        <v>100</v>
      </c>
      <c r="G23" s="14" t="e">
        <f t="shared" ref="G23:I23" si="15">G24/G25*100</f>
        <v>#DIV/0!</v>
      </c>
      <c r="H23" s="14">
        <v>100</v>
      </c>
      <c r="I23" s="14" t="e">
        <f t="shared" si="15"/>
        <v>#DIV/0!</v>
      </c>
      <c r="J23" s="14" t="e">
        <v>#DIV/0!</v>
      </c>
      <c r="K23" s="14" t="e">
        <v>#DIV/0!</v>
      </c>
      <c r="L23" s="14" t="e">
        <v>#DIV/0!</v>
      </c>
      <c r="M23" s="14" t="e">
        <v>#DIV/0!</v>
      </c>
      <c r="N23" s="14" t="e">
        <v>#DIV/0!</v>
      </c>
      <c r="O23" s="14" t="e">
        <v>#DIV/0!</v>
      </c>
      <c r="P23" s="14" t="e">
        <v>#DIV/0!</v>
      </c>
      <c r="Q23" s="14" t="e">
        <v>#DIV/0!</v>
      </c>
      <c r="R23" s="14" t="e">
        <v>#DIV/0!</v>
      </c>
      <c r="S23" s="14" t="e">
        <v>#DIV/0!</v>
      </c>
      <c r="T23" s="14" t="e">
        <v>#DIV/0!</v>
      </c>
      <c r="U23" s="14" t="e">
        <v>#DIV/0!</v>
      </c>
      <c r="V23" s="14" t="e">
        <v>#DIV/0!</v>
      </c>
    </row>
    <row r="24" spans="1:23" ht="39" x14ac:dyDescent="0.25">
      <c r="A24" s="11"/>
      <c r="B24" s="9" t="s">
        <v>240</v>
      </c>
      <c r="C24" s="9" t="s">
        <v>314</v>
      </c>
      <c r="D24" s="11" t="s">
        <v>140</v>
      </c>
      <c r="E24" s="5"/>
      <c r="F24" s="14">
        <f>SUM(G24:V24)</f>
        <v>16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</row>
    <row r="25" spans="1:23" ht="26.25" x14ac:dyDescent="0.25">
      <c r="A25" s="11"/>
      <c r="B25" s="9" t="s">
        <v>241</v>
      </c>
      <c r="C25" s="9"/>
      <c r="D25" s="11" t="s">
        <v>140</v>
      </c>
      <c r="E25" s="5"/>
      <c r="F25" s="14">
        <v>16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3" ht="51.75" x14ac:dyDescent="0.25">
      <c r="A26" s="9" t="s">
        <v>100</v>
      </c>
      <c r="B26" s="27" t="s">
        <v>242</v>
      </c>
      <c r="C26" s="9" t="s">
        <v>304</v>
      </c>
      <c r="D26" s="11"/>
      <c r="E26" s="5"/>
      <c r="F26" s="1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3" ht="39" x14ac:dyDescent="0.25">
      <c r="A27" s="9"/>
      <c r="B27" s="9" t="s">
        <v>243</v>
      </c>
      <c r="C27" s="9"/>
      <c r="D27" s="11" t="s">
        <v>20</v>
      </c>
      <c r="E27" s="5"/>
      <c r="F27" s="58">
        <f>F28/F29*100</f>
        <v>57.142857142857139</v>
      </c>
      <c r="G27" s="58">
        <f t="shared" ref="G27:N27" si="16">G28/G29*100</f>
        <v>100</v>
      </c>
      <c r="H27" s="58">
        <f t="shared" si="16"/>
        <v>100</v>
      </c>
      <c r="I27" s="58">
        <f t="shared" si="16"/>
        <v>50</v>
      </c>
      <c r="J27" s="58">
        <f t="shared" si="16"/>
        <v>66.666666666666657</v>
      </c>
      <c r="K27" s="58">
        <f t="shared" si="16"/>
        <v>25</v>
      </c>
      <c r="L27" s="58">
        <f t="shared" si="16"/>
        <v>33.333333333333329</v>
      </c>
      <c r="M27" s="58">
        <f t="shared" si="16"/>
        <v>20</v>
      </c>
      <c r="N27" s="58">
        <f t="shared" si="16"/>
        <v>33.333333333333329</v>
      </c>
      <c r="O27" s="58">
        <f t="shared" ref="O27" si="17">O28/O29*100</f>
        <v>100</v>
      </c>
      <c r="P27" s="58">
        <f t="shared" ref="P27" si="18">P28/P29*100</f>
        <v>100</v>
      </c>
      <c r="Q27" s="58">
        <f t="shared" ref="Q27" si="19">Q28/Q29*100</f>
        <v>100</v>
      </c>
      <c r="R27" s="58">
        <f t="shared" ref="R27" si="20">R28/R29*100</f>
        <v>100</v>
      </c>
      <c r="S27" s="58">
        <f t="shared" ref="S27" si="21">S28/S29*100</f>
        <v>100</v>
      </c>
      <c r="T27" s="58">
        <f t="shared" ref="T27" si="22">T28/T29*100</f>
        <v>100</v>
      </c>
      <c r="U27" s="58">
        <f t="shared" ref="U27" si="23">U28/U29*100</f>
        <v>100</v>
      </c>
      <c r="V27" s="58">
        <v>100</v>
      </c>
    </row>
    <row r="28" spans="1:23" ht="75.75" customHeight="1" x14ac:dyDescent="0.25">
      <c r="A28" s="9"/>
      <c r="B28" s="9" t="s">
        <v>244</v>
      </c>
      <c r="C28" s="9"/>
      <c r="D28" s="11" t="s">
        <v>140</v>
      </c>
      <c r="E28" s="5"/>
      <c r="F28" s="14">
        <f>SUM(G28:V28)</f>
        <v>24</v>
      </c>
      <c r="G28" s="5">
        <v>1</v>
      </c>
      <c r="H28" s="5">
        <v>2</v>
      </c>
      <c r="I28" s="5">
        <v>1</v>
      </c>
      <c r="J28" s="5">
        <v>2</v>
      </c>
      <c r="K28" s="5">
        <v>1</v>
      </c>
      <c r="L28" s="5">
        <v>1</v>
      </c>
      <c r="M28" s="5">
        <v>1</v>
      </c>
      <c r="N28" s="5">
        <v>1</v>
      </c>
      <c r="O28" s="5">
        <v>2</v>
      </c>
      <c r="P28" s="5">
        <v>2</v>
      </c>
      <c r="Q28" s="5">
        <v>1</v>
      </c>
      <c r="R28" s="5">
        <v>2</v>
      </c>
      <c r="S28" s="5">
        <v>1</v>
      </c>
      <c r="T28" s="5">
        <v>1</v>
      </c>
      <c r="U28" s="5">
        <v>2</v>
      </c>
      <c r="V28" s="85">
        <v>3</v>
      </c>
      <c r="W28" s="88"/>
    </row>
    <row r="29" spans="1:23" x14ac:dyDescent="0.25">
      <c r="A29" s="9"/>
      <c r="B29" s="9" t="s">
        <v>245</v>
      </c>
      <c r="C29" s="9"/>
      <c r="D29" s="11" t="s">
        <v>140</v>
      </c>
      <c r="E29" s="5"/>
      <c r="F29" s="14">
        <v>42</v>
      </c>
      <c r="G29" s="5">
        <v>1</v>
      </c>
      <c r="H29" s="5">
        <v>2</v>
      </c>
      <c r="I29" s="5">
        <v>2</v>
      </c>
      <c r="J29" s="5">
        <v>3</v>
      </c>
      <c r="K29" s="5">
        <v>4</v>
      </c>
      <c r="L29" s="5">
        <v>3</v>
      </c>
      <c r="M29" s="5">
        <v>5</v>
      </c>
      <c r="N29" s="5">
        <v>3</v>
      </c>
      <c r="O29" s="5">
        <v>2</v>
      </c>
      <c r="P29" s="5">
        <v>2</v>
      </c>
      <c r="Q29" s="5">
        <v>1</v>
      </c>
      <c r="R29" s="5">
        <v>2</v>
      </c>
      <c r="S29" s="5">
        <v>1</v>
      </c>
      <c r="T29" s="5">
        <v>1</v>
      </c>
      <c r="U29" s="5">
        <v>2</v>
      </c>
      <c r="V29" s="5">
        <v>7</v>
      </c>
    </row>
    <row r="30" spans="1:23" ht="51.75" x14ac:dyDescent="0.25">
      <c r="A30" s="9" t="s">
        <v>103</v>
      </c>
      <c r="B30" s="27" t="s">
        <v>246</v>
      </c>
      <c r="C30" s="9" t="s">
        <v>305</v>
      </c>
      <c r="D30" s="11"/>
      <c r="E30" s="5"/>
      <c r="F30" s="1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3" ht="64.5" x14ac:dyDescent="0.25">
      <c r="A31" s="9"/>
      <c r="B31" s="9" t="s">
        <v>247</v>
      </c>
      <c r="C31" s="9"/>
      <c r="D31" s="11" t="s">
        <v>20</v>
      </c>
      <c r="E31" s="5"/>
      <c r="F31" s="58">
        <f>F32/F33*100</f>
        <v>86.621315192743765</v>
      </c>
      <c r="G31" s="58">
        <v>100</v>
      </c>
      <c r="H31" s="58">
        <v>96.296296296296291</v>
      </c>
      <c r="I31" s="58">
        <v>100</v>
      </c>
      <c r="J31" s="58" t="e">
        <v>#DIV/0!</v>
      </c>
      <c r="K31" s="58">
        <v>100</v>
      </c>
      <c r="L31" s="58">
        <v>100</v>
      </c>
      <c r="M31" s="58">
        <v>100</v>
      </c>
      <c r="N31" s="58">
        <v>76.19047619047619</v>
      </c>
      <c r="O31" s="58">
        <v>0</v>
      </c>
      <c r="P31" s="58">
        <v>7.1428571428571423</v>
      </c>
      <c r="Q31" s="58" t="e">
        <v>#DIV/0!</v>
      </c>
      <c r="R31" s="58">
        <v>52.631578947368418</v>
      </c>
      <c r="S31" s="58" t="e">
        <v>#DIV/0!</v>
      </c>
      <c r="T31" s="58" t="e">
        <v>#DIV/0!</v>
      </c>
      <c r="U31" s="58" t="e">
        <v>#DIV/0!</v>
      </c>
      <c r="V31" s="58">
        <v>96.875</v>
      </c>
    </row>
    <row r="32" spans="1:23" ht="64.5" x14ac:dyDescent="0.25">
      <c r="A32" s="11"/>
      <c r="B32" s="9" t="s">
        <v>248</v>
      </c>
      <c r="C32" s="9"/>
      <c r="D32" s="11" t="s">
        <v>140</v>
      </c>
      <c r="E32" s="5"/>
      <c r="F32" s="105">
        <f>SUM(G32:V32)</f>
        <v>764</v>
      </c>
      <c r="G32" s="76">
        <v>62</v>
      </c>
      <c r="H32" s="76">
        <v>52</v>
      </c>
      <c r="I32" s="76">
        <v>80</v>
      </c>
      <c r="J32" s="76">
        <v>43</v>
      </c>
      <c r="K32" s="76">
        <v>42</v>
      </c>
      <c r="L32" s="76">
        <v>24</v>
      </c>
      <c r="M32" s="76">
        <v>41</v>
      </c>
      <c r="N32" s="76">
        <v>224</v>
      </c>
      <c r="O32" s="76">
        <v>15</v>
      </c>
      <c r="P32" s="76">
        <v>2</v>
      </c>
      <c r="Q32" s="76">
        <v>16</v>
      </c>
      <c r="R32" s="76">
        <v>10</v>
      </c>
      <c r="S32" s="76">
        <v>24</v>
      </c>
      <c r="T32" s="76">
        <v>24</v>
      </c>
      <c r="U32" s="76">
        <v>12</v>
      </c>
      <c r="V32" s="76">
        <v>93</v>
      </c>
    </row>
    <row r="33" spans="1:22" ht="39" x14ac:dyDescent="0.25">
      <c r="A33" s="11"/>
      <c r="B33" s="9" t="s">
        <v>249</v>
      </c>
      <c r="C33" s="9"/>
      <c r="D33" s="11" t="s">
        <v>140</v>
      </c>
      <c r="E33" s="5"/>
      <c r="F33" s="105">
        <f>SUM(G33:V33)</f>
        <v>882</v>
      </c>
      <c r="G33" s="76">
        <v>62</v>
      </c>
      <c r="H33" s="76">
        <v>54</v>
      </c>
      <c r="I33" s="76">
        <v>80</v>
      </c>
      <c r="J33" s="76">
        <v>43</v>
      </c>
      <c r="K33" s="76">
        <v>42</v>
      </c>
      <c r="L33" s="76">
        <v>24</v>
      </c>
      <c r="M33" s="76">
        <v>41</v>
      </c>
      <c r="N33" s="76">
        <v>294</v>
      </c>
      <c r="O33" s="76">
        <v>19</v>
      </c>
      <c r="P33" s="76">
        <v>28</v>
      </c>
      <c r="Q33" s="76">
        <v>17</v>
      </c>
      <c r="R33" s="76">
        <v>19</v>
      </c>
      <c r="S33" s="76">
        <v>27</v>
      </c>
      <c r="T33" s="76">
        <v>24</v>
      </c>
      <c r="U33" s="76">
        <v>12</v>
      </c>
      <c r="V33" s="76">
        <v>96</v>
      </c>
    </row>
  </sheetData>
  <pageMargins left="0.31496062992125984" right="0.31496062992125984" top="0.35433070866141736" bottom="0.35433070866141736" header="0.31496062992125984" footer="0.31496062992125984"/>
  <pageSetup paperSize="9" scale="73" fitToWidth="2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workbookViewId="0">
      <selection activeCell="C3" sqref="C3"/>
    </sheetView>
  </sheetViews>
  <sheetFormatPr defaultRowHeight="15" x14ac:dyDescent="0.25"/>
  <cols>
    <col min="1" max="1" width="4.5703125" customWidth="1"/>
    <col min="2" max="2" width="34.7109375" customWidth="1"/>
    <col min="3" max="3" width="15.5703125" customWidth="1"/>
    <col min="4" max="4" width="11.42578125" customWidth="1"/>
    <col min="5" max="6" width="11.28515625" customWidth="1"/>
  </cols>
  <sheetData>
    <row r="1" spans="1:23" s="40" customFormat="1" ht="75" x14ac:dyDescent="0.25">
      <c r="A1" s="8"/>
      <c r="B1" s="8" t="s">
        <v>338</v>
      </c>
      <c r="C1" s="12">
        <v>20</v>
      </c>
      <c r="D1" s="41" t="s">
        <v>315</v>
      </c>
      <c r="E1" s="41" t="s">
        <v>316</v>
      </c>
      <c r="F1" s="41" t="s">
        <v>317</v>
      </c>
      <c r="G1" s="41" t="s">
        <v>334</v>
      </c>
      <c r="H1" s="41" t="s">
        <v>318</v>
      </c>
      <c r="I1" s="41" t="s">
        <v>319</v>
      </c>
      <c r="J1" s="41" t="s">
        <v>320</v>
      </c>
      <c r="K1" s="41" t="s">
        <v>321</v>
      </c>
      <c r="L1" s="41" t="s">
        <v>322</v>
      </c>
      <c r="M1" s="41" t="s">
        <v>323</v>
      </c>
      <c r="N1" s="41" t="s">
        <v>324</v>
      </c>
      <c r="O1" s="41" t="s">
        <v>325</v>
      </c>
      <c r="P1" s="41" t="s">
        <v>327</v>
      </c>
      <c r="Q1" s="41" t="s">
        <v>326</v>
      </c>
      <c r="R1" s="41" t="s">
        <v>328</v>
      </c>
      <c r="S1" s="41" t="s">
        <v>329</v>
      </c>
      <c r="T1" s="41" t="s">
        <v>330</v>
      </c>
      <c r="U1" s="41" t="s">
        <v>331</v>
      </c>
      <c r="V1" s="41" t="s">
        <v>332</v>
      </c>
      <c r="W1" s="41" t="s">
        <v>333</v>
      </c>
    </row>
    <row r="2" spans="1:23" ht="59.25" customHeight="1" x14ac:dyDescent="0.25">
      <c r="A2" s="34" t="s">
        <v>31</v>
      </c>
      <c r="B2" s="35" t="s">
        <v>178</v>
      </c>
      <c r="C2" s="4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59.25" customHeight="1" x14ac:dyDescent="0.25">
      <c r="A3" s="34"/>
      <c r="B3" s="36" t="s">
        <v>179</v>
      </c>
      <c r="C3" s="43" t="e">
        <f t="shared" ref="C3:W3" si="0">C4/C5*100</f>
        <v>#DIV/0!</v>
      </c>
      <c r="D3" s="43" t="e">
        <f t="shared" si="0"/>
        <v>#DIV/0!</v>
      </c>
      <c r="E3" s="43" t="e">
        <f t="shared" si="0"/>
        <v>#DIV/0!</v>
      </c>
      <c r="F3" s="43" t="e">
        <f t="shared" si="0"/>
        <v>#DIV/0!</v>
      </c>
      <c r="G3" s="43" t="e">
        <f t="shared" si="0"/>
        <v>#DIV/0!</v>
      </c>
      <c r="H3" s="43" t="e">
        <f t="shared" si="0"/>
        <v>#DIV/0!</v>
      </c>
      <c r="I3" s="43" t="e">
        <f t="shared" si="0"/>
        <v>#DIV/0!</v>
      </c>
      <c r="J3" s="43" t="e">
        <f t="shared" si="0"/>
        <v>#DIV/0!</v>
      </c>
      <c r="K3" s="43" t="e">
        <f t="shared" si="0"/>
        <v>#DIV/0!</v>
      </c>
      <c r="L3" s="43" t="e">
        <f t="shared" si="0"/>
        <v>#DIV/0!</v>
      </c>
      <c r="M3" s="43" t="e">
        <f t="shared" si="0"/>
        <v>#DIV/0!</v>
      </c>
      <c r="N3" s="43" t="e">
        <f t="shared" si="0"/>
        <v>#DIV/0!</v>
      </c>
      <c r="O3" s="43" t="e">
        <f t="shared" si="0"/>
        <v>#DIV/0!</v>
      </c>
      <c r="P3" s="43" t="e">
        <f t="shared" si="0"/>
        <v>#DIV/0!</v>
      </c>
      <c r="Q3" s="43" t="e">
        <f t="shared" si="0"/>
        <v>#DIV/0!</v>
      </c>
      <c r="R3" s="43" t="e">
        <f t="shared" si="0"/>
        <v>#DIV/0!</v>
      </c>
      <c r="S3" s="43" t="e">
        <f t="shared" si="0"/>
        <v>#DIV/0!</v>
      </c>
      <c r="T3" s="43" t="e">
        <f t="shared" si="0"/>
        <v>#DIV/0!</v>
      </c>
      <c r="U3" s="43" t="e">
        <f t="shared" si="0"/>
        <v>#DIV/0!</v>
      </c>
      <c r="V3" s="43" t="e">
        <f t="shared" si="0"/>
        <v>#DIV/0!</v>
      </c>
      <c r="W3" s="43" t="e">
        <f t="shared" si="0"/>
        <v>#DIV/0!</v>
      </c>
    </row>
    <row r="4" spans="1:23" ht="45" customHeight="1" x14ac:dyDescent="0.25">
      <c r="A4" s="34"/>
      <c r="B4" s="36" t="s">
        <v>180</v>
      </c>
      <c r="C4" s="43">
        <f>SUM(D4:W4)</f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83.25" customHeight="1" x14ac:dyDescent="0.25">
      <c r="A5" s="34"/>
      <c r="B5" s="36" t="s">
        <v>337</v>
      </c>
      <c r="C5" s="43">
        <f>SUM(D5:W5)</f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11" sqref="F11"/>
    </sheetView>
  </sheetViews>
  <sheetFormatPr defaultRowHeight="15" x14ac:dyDescent="0.25"/>
  <cols>
    <col min="1" max="1" width="33.7109375" customWidth="1"/>
    <col min="2" max="2" width="15" customWidth="1"/>
  </cols>
  <sheetData>
    <row r="1" spans="1:12" x14ac:dyDescent="0.25">
      <c r="A1" s="10" t="s">
        <v>335</v>
      </c>
      <c r="B1" s="44"/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</row>
    <row r="2" spans="1:12" ht="89.25" customHeight="1" x14ac:dyDescent="0.25">
      <c r="A2" s="41" t="s">
        <v>70</v>
      </c>
      <c r="B2" s="13" t="e">
        <f>B5/B3</f>
        <v>#DIV/0!</v>
      </c>
      <c r="C2" s="13" t="e">
        <f t="shared" ref="C2:J2" si="0">C5/C3</f>
        <v>#DIV/0!</v>
      </c>
      <c r="D2" s="13" t="e">
        <f t="shared" si="0"/>
        <v>#DIV/0!</v>
      </c>
      <c r="E2" s="13" t="e">
        <f t="shared" si="0"/>
        <v>#DIV/0!</v>
      </c>
      <c r="F2" s="13" t="e">
        <f t="shared" si="0"/>
        <v>#DIV/0!</v>
      </c>
      <c r="G2" s="13" t="e">
        <f t="shared" si="0"/>
        <v>#DIV/0!</v>
      </c>
      <c r="H2" s="13" t="e">
        <f t="shared" si="0"/>
        <v>#DIV/0!</v>
      </c>
      <c r="I2" s="13" t="e">
        <f t="shared" si="0"/>
        <v>#DIV/0!</v>
      </c>
      <c r="J2" s="13" t="e">
        <f t="shared" si="0"/>
        <v>#DIV/0!</v>
      </c>
    </row>
    <row r="3" spans="1:12" ht="30" x14ac:dyDescent="0.25">
      <c r="A3" s="41" t="s">
        <v>72</v>
      </c>
      <c r="B3" s="13"/>
      <c r="C3" s="5"/>
      <c r="D3" s="5"/>
      <c r="E3" s="5"/>
      <c r="F3" s="5"/>
      <c r="G3" s="5"/>
      <c r="H3" s="5"/>
      <c r="I3" s="5"/>
      <c r="J3" s="5"/>
    </row>
    <row r="4" spans="1:12" ht="75" x14ac:dyDescent="0.25">
      <c r="A4" s="41" t="s">
        <v>73</v>
      </c>
      <c r="B4" s="13"/>
      <c r="C4" s="5"/>
      <c r="D4" s="5"/>
      <c r="E4" s="5"/>
      <c r="F4" s="5"/>
      <c r="G4" s="5"/>
      <c r="H4" s="5"/>
      <c r="I4" s="5"/>
      <c r="J4" s="5"/>
    </row>
    <row r="5" spans="1:12" ht="65.25" customHeight="1" x14ac:dyDescent="0.25">
      <c r="A5" s="41" t="s">
        <v>336</v>
      </c>
      <c r="B5" s="13">
        <f>C5+D5+E5+F5+G5+H5+I5+J5</f>
        <v>0</v>
      </c>
      <c r="C5" s="13">
        <f t="shared" ref="C5:H5" si="1">C3*C4</f>
        <v>0</v>
      </c>
      <c r="D5" s="13">
        <f t="shared" si="1"/>
        <v>0</v>
      </c>
      <c r="E5" s="13">
        <f t="shared" si="1"/>
        <v>0</v>
      </c>
      <c r="F5" s="13">
        <f t="shared" si="1"/>
        <v>0</v>
      </c>
      <c r="G5" s="13">
        <f t="shared" si="1"/>
        <v>0</v>
      </c>
      <c r="H5" s="13">
        <f t="shared" si="1"/>
        <v>0</v>
      </c>
      <c r="I5" s="13">
        <f t="shared" ref="I5:J5" si="2">I3*I4</f>
        <v>0</v>
      </c>
      <c r="J5" s="13">
        <f t="shared" si="2"/>
        <v>0</v>
      </c>
      <c r="K5" s="54"/>
      <c r="L5" s="55"/>
    </row>
    <row r="6" spans="1:12" ht="90" x14ac:dyDescent="0.25">
      <c r="A6" s="41" t="s">
        <v>342</v>
      </c>
      <c r="B6" s="13">
        <f>C6+D6+E6+F6+G6+H6+I6+J6</f>
        <v>0</v>
      </c>
      <c r="C6" s="5"/>
      <c r="D6" s="5"/>
      <c r="E6" s="5"/>
      <c r="F6" s="5"/>
      <c r="G6" s="5"/>
      <c r="H6" s="5"/>
      <c r="I6" s="5"/>
      <c r="J6" s="5"/>
    </row>
    <row r="7" spans="1:12" ht="42" customHeight="1" x14ac:dyDescent="0.25">
      <c r="A7" s="45" t="s">
        <v>344</v>
      </c>
      <c r="B7" s="5" t="e">
        <f t="shared" ref="B7:J7" si="3">B6/B5*100</f>
        <v>#DIV/0!</v>
      </c>
      <c r="C7" s="5" t="e">
        <f t="shared" si="3"/>
        <v>#DIV/0!</v>
      </c>
      <c r="D7" s="5" t="e">
        <f t="shared" si="3"/>
        <v>#DIV/0!</v>
      </c>
      <c r="E7" s="5" t="e">
        <f t="shared" si="3"/>
        <v>#DIV/0!</v>
      </c>
      <c r="F7" s="5" t="e">
        <f t="shared" si="3"/>
        <v>#DIV/0!</v>
      </c>
      <c r="G7" s="5" t="e">
        <f t="shared" si="3"/>
        <v>#DIV/0!</v>
      </c>
      <c r="H7" s="5" t="e">
        <f t="shared" si="3"/>
        <v>#DIV/0!</v>
      </c>
      <c r="I7" s="5" t="e">
        <f t="shared" si="3"/>
        <v>#DIV/0!</v>
      </c>
      <c r="J7" s="5" t="e">
        <f t="shared" si="3"/>
        <v>#DIV/0!</v>
      </c>
    </row>
    <row r="8" spans="1:12" ht="12" customHeight="1" x14ac:dyDescent="0.25">
      <c r="A8" s="46"/>
      <c r="B8" s="47"/>
      <c r="C8" s="47"/>
      <c r="D8" s="47"/>
      <c r="E8" s="47"/>
      <c r="F8" s="47"/>
      <c r="G8" s="47"/>
      <c r="H8" s="47"/>
      <c r="I8" s="47"/>
      <c r="J8" s="47"/>
    </row>
    <row r="9" spans="1:12" ht="30" x14ac:dyDescent="0.25">
      <c r="A9" s="48" t="s">
        <v>343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ПРИЛ 3</vt:lpstr>
      <vt:lpstr>ПР 2 к подпр. 1</vt:lpstr>
      <vt:lpstr>ПР. 2 к подпр.2</vt:lpstr>
      <vt:lpstr>ПР. 2 к подпр.3</vt:lpstr>
      <vt:lpstr>ПР. 2 к подпр.4</vt:lpstr>
      <vt:lpstr>ШК.ЭТАП ВОШ</vt:lpstr>
      <vt:lpstr>ОБЕСП.УЧЕБН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2018-01-11T05:29:17Z</dcterms:modified>
</cp:coreProperties>
</file>